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akahiro/Library/CloudStorage/OneDrive-株式会社イーストクリエイティブ/EastCreative/Web受託関連/2作業中・運用中/パソナ_中小企業等事業再構築促進事業/20230217/依頼書_0217/"/>
    </mc:Choice>
  </mc:AlternateContent>
  <xr:revisionPtr revIDLastSave="0" documentId="13_ncr:8001_{63589D6D-4C12-824A-BA57-D954F317E562}" xr6:coauthVersionLast="47" xr6:coauthVersionMax="47" xr10:uidLastSave="{00000000-0000-0000-0000-000000000000}"/>
  <bookViews>
    <workbookView xWindow="2840" yWindow="520" windowWidth="18580" windowHeight="11260" xr2:uid="{00000000-000D-0000-FFFF-FFFF00000000}"/>
  </bookViews>
  <sheets>
    <sheet name="原油価格・物価高騰等の影響によることの宣誓書" sheetId="4" r:id="rId1"/>
    <sheet name="付加価値額で判定する場合 " sheetId="3" r:id="rId2"/>
  </sheets>
  <definedNames>
    <definedName name="_xlnm.Print_Area" localSheetId="0">原油価格・物価高騰等の影響によることの宣誓書!$A$1:$X$52</definedName>
    <definedName name="_xlnm.Print_Area" localSheetId="1">'付加価値額で判定する場合 '!$A$1:$X$56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I26" i="4"/>
  <c r="N26" i="4"/>
  <c r="A43" i="4" l="1"/>
  <c r="Q16" i="3"/>
  <c r="S30" i="4"/>
  <c r="R30" i="4"/>
  <c r="Q30" i="4"/>
  <c r="P28" i="3"/>
  <c r="Q34" i="3"/>
  <c r="R34" i="3"/>
  <c r="S34" i="3"/>
  <c r="I40" i="4" l="1"/>
  <c r="I43" i="3"/>
  <c r="L23" i="4" l="1"/>
  <c r="G23" i="4"/>
  <c r="B23" i="4"/>
  <c r="L24" i="3"/>
  <c r="S32" i="4" l="1"/>
  <c r="R32" i="4"/>
  <c r="Q32" i="4"/>
  <c r="U32" i="4" l="1"/>
  <c r="T32" i="4"/>
  <c r="T30" i="4" l="1"/>
  <c r="AD13" i="4" l="1"/>
  <c r="U30" i="4"/>
  <c r="P18" i="4" s="1"/>
  <c r="A45" i="4"/>
  <c r="A44" i="4"/>
  <c r="A48" i="3"/>
  <c r="A47" i="3"/>
  <c r="A49" i="3"/>
  <c r="A46" i="3"/>
  <c r="A45" i="3"/>
  <c r="A46" i="4"/>
  <c r="A42" i="4"/>
  <c r="G24" i="3" l="1"/>
  <c r="B24" i="3"/>
  <c r="B14" i="3"/>
  <c r="J44" i="3"/>
  <c r="J41" i="4"/>
  <c r="D28" i="3" l="1"/>
  <c r="I28" i="3"/>
  <c r="N28" i="3"/>
  <c r="B34" i="3" l="1"/>
  <c r="H43" i="3"/>
  <c r="P44" i="3" l="1"/>
  <c r="P41" i="4"/>
  <c r="I32" i="3" l="1"/>
  <c r="B14" i="4"/>
  <c r="Q31" i="4" l="1"/>
  <c r="R31" i="4"/>
  <c r="S31" i="4"/>
  <c r="B37" i="3"/>
  <c r="R20" i="4"/>
  <c r="P17" i="4" l="1"/>
  <c r="F31" i="3"/>
  <c r="F30" i="3"/>
  <c r="F29" i="3"/>
  <c r="K31" i="3"/>
  <c r="K30" i="3"/>
  <c r="K29" i="3"/>
  <c r="S36" i="3"/>
  <c r="R36" i="3"/>
  <c r="Q36" i="3"/>
  <c r="U36" i="3" l="1"/>
  <c r="T36" i="3"/>
  <c r="F32" i="3"/>
  <c r="B35" i="3" s="1"/>
  <c r="T34" i="3" l="1"/>
  <c r="U34" i="3" s="1"/>
  <c r="Q17" i="3" s="1"/>
  <c r="R28" i="4"/>
  <c r="K28" i="3"/>
  <c r="F28" i="3"/>
  <c r="P18" i="3"/>
  <c r="K18" i="3"/>
  <c r="F18" i="3"/>
  <c r="G33" i="4"/>
  <c r="B33" i="4"/>
  <c r="G31" i="4"/>
  <c r="B32" i="4"/>
  <c r="B31" i="4"/>
  <c r="D22" i="3"/>
  <c r="L36" i="3"/>
  <c r="G36" i="3"/>
  <c r="B36" i="3"/>
  <c r="L26" i="3"/>
  <c r="G26" i="3"/>
  <c r="B26" i="3"/>
  <c r="I36" i="4" l="1"/>
  <c r="B36" i="4"/>
  <c r="R18" i="3"/>
  <c r="L33" i="4"/>
  <c r="N25" i="4"/>
  <c r="Q35" i="3"/>
  <c r="Q37" i="3" s="1"/>
  <c r="R28" i="3"/>
  <c r="Q36" i="4" l="1"/>
  <c r="B48" i="4" s="1"/>
  <c r="N32" i="3"/>
  <c r="D32" i="3"/>
  <c r="N22" i="3"/>
  <c r="I22" i="3"/>
  <c r="L34" i="3"/>
  <c r="G34" i="3"/>
  <c r="L31" i="4"/>
  <c r="P31" i="3"/>
  <c r="P30" i="3"/>
  <c r="P29" i="3"/>
  <c r="P21" i="3"/>
  <c r="P20" i="3"/>
  <c r="P19" i="3"/>
  <c r="K21" i="3"/>
  <c r="K20" i="3"/>
  <c r="K19" i="3"/>
  <c r="F21" i="3"/>
  <c r="F20" i="3"/>
  <c r="F19" i="3"/>
  <c r="L32" i="4"/>
  <c r="G32" i="4"/>
  <c r="L24" i="4"/>
  <c r="S33" i="4" s="1"/>
  <c r="G24" i="4"/>
  <c r="R33" i="4" s="1"/>
  <c r="B24" i="4"/>
  <c r="Q33" i="4" s="1"/>
  <c r="P32" i="3" l="1"/>
  <c r="L35" i="3" s="1"/>
  <c r="P27" i="3"/>
  <c r="G37" i="3"/>
  <c r="R35" i="3"/>
  <c r="R37" i="3" s="1"/>
  <c r="L37" i="3"/>
  <c r="S35" i="3"/>
  <c r="S37" i="3" s="1"/>
  <c r="U33" i="4"/>
  <c r="T33" i="4"/>
  <c r="P22" i="3"/>
  <c r="R21" i="3"/>
  <c r="R31" i="3"/>
  <c r="K22" i="3"/>
  <c r="G25" i="3" s="1"/>
  <c r="K32" i="3"/>
  <c r="G35" i="3" s="1"/>
  <c r="F22" i="3"/>
  <c r="B25" i="3" s="1"/>
  <c r="T31" i="4" l="1"/>
  <c r="U31" i="4" s="1"/>
  <c r="B40" i="3"/>
  <c r="T37" i="3"/>
  <c r="U37" i="3"/>
  <c r="L25" i="3"/>
  <c r="I40" i="3" l="1"/>
  <c r="Q40" i="3" s="1"/>
  <c r="B51" i="3" s="1"/>
  <c r="T35" i="3"/>
  <c r="U35" i="3" s="1"/>
  <c r="B38" i="4" l="1"/>
  <c r="A50" i="4" s="1"/>
  <c r="B42" i="3" l="1"/>
  <c r="A53" i="3" s="1"/>
  <c r="H1" i="3" l="1"/>
  <c r="G1" i="4" l="1"/>
</calcChain>
</file>

<file path=xl/sharedStrings.xml><?xml version="1.0" encoding="utf-8"?>
<sst xmlns="http://schemas.openxmlformats.org/spreadsheetml/2006/main" count="107" uniqueCount="45">
  <si>
    <t>(売上高が減少している場合）</t>
    <rPh sb="1" eb="4">
      <t>ウリアゲダカ</t>
    </rPh>
    <rPh sb="5" eb="7">
      <t>ゲンショウ</t>
    </rPh>
    <rPh sb="11" eb="13">
      <t>バアイ</t>
    </rPh>
    <phoneticPr fontId="2"/>
  </si>
  <si>
    <t>1，3</t>
    <phoneticPr fontId="2"/>
  </si>
  <si>
    <t>足許で原油価格・物価高騰等の経済環境の変化の影響を受けていることの宣誓書</t>
    <rPh sb="0" eb="2">
      <t>アシモト</t>
    </rPh>
    <rPh sb="14" eb="16">
      <t>ケイザイ</t>
    </rPh>
    <rPh sb="16" eb="18">
      <t>カンキョウ</t>
    </rPh>
    <rPh sb="19" eb="21">
      <t>ヘンカ</t>
    </rPh>
    <phoneticPr fontId="2"/>
  </si>
  <si>
    <t>今般の事業再構築補助金の申請にあたり、以下のとおり、足許で原油価格・物価高騰等の経済環境の変化の影響により、２０２２年１月以降の連続する６ヶ月間のうち、任意の３ヶ月の合計売上高が２０１９～２０２１年の同月３ヶ月の合計売上高と比較して１０％以上減少していることを宣誓します。</t>
    <rPh sb="26" eb="28">
      <t>アシモト</t>
    </rPh>
    <rPh sb="40" eb="42">
      <t>ケイザイ</t>
    </rPh>
    <rPh sb="42" eb="44">
      <t>カンキョウ</t>
    </rPh>
    <rPh sb="45" eb="47">
      <t>ヘンカ</t>
    </rPh>
    <rPh sb="64" eb="66">
      <t>レンゾク</t>
    </rPh>
    <rPh sb="70" eb="71">
      <t>ゲツ</t>
    </rPh>
    <rPh sb="71" eb="72">
      <t>アイダ</t>
    </rPh>
    <rPh sb="76" eb="78">
      <t>ニンイ</t>
    </rPh>
    <rPh sb="81" eb="82">
      <t>ゲツ</t>
    </rPh>
    <rPh sb="83" eb="88">
      <t>ゴウケイウリアゲダカ</t>
    </rPh>
    <rPh sb="104" eb="105">
      <t>ゲツ</t>
    </rPh>
    <rPh sb="106" eb="111">
      <t>ゴウケイウリアゲダカ</t>
    </rPh>
    <phoneticPr fontId="2"/>
  </si>
  <si>
    <t>記</t>
    <phoneticPr fontId="2"/>
  </si>
  <si>
    <t>1.足許の原油価格・物価高騰等の経済環境の変化の影響について　※影響の内容について記入してください。</t>
    <rPh sb="2" eb="4">
      <t>アシモト</t>
    </rPh>
    <rPh sb="5" eb="7">
      <t>ゲンユ</t>
    </rPh>
    <rPh sb="7" eb="9">
      <t>カカク</t>
    </rPh>
    <rPh sb="10" eb="12">
      <t>ブッカ</t>
    </rPh>
    <rPh sb="12" eb="14">
      <t>コウトウ</t>
    </rPh>
    <rPh sb="14" eb="15">
      <t>トウ</t>
    </rPh>
    <rPh sb="16" eb="18">
      <t>ケイザイ</t>
    </rPh>
    <rPh sb="18" eb="20">
      <t>カンキョウ</t>
    </rPh>
    <rPh sb="21" eb="23">
      <t>ヘンカ</t>
    </rPh>
    <rPh sb="24" eb="26">
      <t>エイキョウ</t>
    </rPh>
    <rPh sb="32" eb="34">
      <t>エイキョウ</t>
    </rPh>
    <rPh sb="35" eb="37">
      <t>ナイヨウ</t>
    </rPh>
    <rPh sb="41" eb="43">
      <t>キニュウ</t>
    </rPh>
    <phoneticPr fontId="2"/>
  </si>
  <si>
    <t>２．売上高の減少について</t>
    <rPh sb="2" eb="5">
      <t>ウリアゲダカ</t>
    </rPh>
    <rPh sb="6" eb="8">
      <t>ゲンショウ</t>
    </rPh>
    <phoneticPr fontId="2"/>
  </si>
  <si>
    <t>※電子申請画面で入力した年月を選択してください。</t>
  </si>
  <si>
    <t>①´２０２２年１月以降の連続する６か月のうち、任意の３か月の売上高</t>
    <rPh sb="9" eb="11">
      <t>イコウ</t>
    </rPh>
    <rPh sb="12" eb="14">
      <t>レンゾク</t>
    </rPh>
    <rPh sb="23" eb="25">
      <t>ニンイ</t>
    </rPh>
    <rPh sb="28" eb="29">
      <t>ゲツ</t>
    </rPh>
    <phoneticPr fontId="2"/>
  </si>
  <si>
    <t>年</t>
    <phoneticPr fontId="2"/>
  </si>
  <si>
    <t>月</t>
    <phoneticPr fontId="2"/>
  </si>
  <si>
    <t>売上高（円）</t>
    <phoneticPr fontId="2"/>
  </si>
  <si>
    <t>合計</t>
    <rPh sb="0" eb="2">
      <t>ゴウケイ</t>
    </rPh>
    <phoneticPr fontId="2"/>
  </si>
  <si>
    <t>※比較する月と当該月の売上高を入力してください。０円の場合は０と入力してください。</t>
    <rPh sb="15" eb="17">
      <t>ニュウリョク</t>
    </rPh>
    <rPh sb="25" eb="26">
      <t>エン</t>
    </rPh>
    <phoneticPr fontId="2"/>
  </si>
  <si>
    <t>②´２０１９年～２０２１年の①´で記載した月と同月の売上高</t>
    <rPh sb="6" eb="7">
      <t>ネン</t>
    </rPh>
    <rPh sb="12" eb="13">
      <t>ネン</t>
    </rPh>
    <rPh sb="17" eb="19">
      <t>キサイ</t>
    </rPh>
    <rPh sb="21" eb="22">
      <t>ツキ</t>
    </rPh>
    <rPh sb="23" eb="24">
      <t>ドウ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</si>
  <si>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</si>
  <si>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</si>
  <si>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※比較する年月(①と同月)と当該月の売上高を入力してください。０円の場合は０と入力してください。</t>
    <rPh sb="18" eb="21">
      <t>ウリアゲダカ</t>
    </rPh>
    <rPh sb="32" eb="33">
      <t>エン</t>
    </rPh>
    <phoneticPr fontId="2"/>
  </si>
  <si>
    <t>（②´－ ①´）</t>
    <phoneticPr fontId="2"/>
  </si>
  <si>
    <t>÷</t>
    <phoneticPr fontId="2"/>
  </si>
  <si>
    <t>②´</t>
    <phoneticPr fontId="2"/>
  </si>
  <si>
    <t>×１００％ ＝</t>
    <phoneticPr fontId="2"/>
  </si>
  <si>
    <t>売上高減少率(％)</t>
    <rPh sb="3" eb="5">
      <t>ゲンショウ</t>
    </rPh>
    <phoneticPr fontId="2"/>
  </si>
  <si>
    <t>日</t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</si>
  <si>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</si>
  <si>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メイ</t>
    </rPh>
    <rPh sb="3" eb="4">
      <t>ショウ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</si>
  <si>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</si>
  <si>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</si>
  <si>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事業類型</t>
    <rPh sb="0" eb="4">
      <t>ジギョウルイケイ</t>
    </rPh>
    <phoneticPr fontId="2"/>
  </si>
  <si>
    <t>※申請の事業類型を選択してください。</t>
  </si>
  <si>
    <t>（付加価値額が減少している場合）</t>
    <rPh sb="1" eb="3">
      <t>フカ</t>
    </rPh>
    <rPh sb="3" eb="6">
      <t>カチガク</t>
    </rPh>
    <rPh sb="7" eb="9">
      <t>ゲンショウ</t>
    </rPh>
    <rPh sb="13" eb="15">
      <t>バアイ</t>
    </rPh>
    <phoneticPr fontId="2"/>
  </si>
  <si>
    <r>
      <rPr>
        <b/>
        <sz val="16"/>
        <color theme="1"/>
        <rFont val="ＭＳ ゴシック"/>
        <family val="3"/>
        <charset val="128"/>
      </rPr>
      <t>足許で原油価格・物価高騰等の経済環境の変化の影響を受けていることの宣誓書</t>
    </r>
    <r>
      <rPr>
        <sz val="16"/>
        <color theme="1"/>
        <rFont val="ＭＳ ゴシック"/>
        <family val="3"/>
        <charset val="128"/>
      </rPr>
      <t>　　　</t>
    </r>
    <rPh sb="0" eb="2">
      <t>アシモト</t>
    </rPh>
    <rPh sb="14" eb="16">
      <t>ケイザイ</t>
    </rPh>
    <rPh sb="16" eb="18">
      <t>カンキョウ</t>
    </rPh>
    <rPh sb="19" eb="21">
      <t>ヘンカ</t>
    </rPh>
    <phoneticPr fontId="2"/>
  </si>
  <si>
    <t>今般の事業再構築補助金の申請にあたり、以下のとおり、足許で原油価格・物価高騰等の経済環境の変化の影響により、２０２２年１月以降の連続する６ヶ月間のうち、任意の３ヶ月の合計付加価値額が２０１９～２０２１年の同月３ヶ月の合計付加価値額と比較して１５％以上減少していることを宣誓します。</t>
    <rPh sb="85" eb="90">
      <t>フカカチガク</t>
    </rPh>
    <rPh sb="110" eb="115">
      <t>フカカチガク</t>
    </rPh>
    <phoneticPr fontId="2"/>
  </si>
  <si>
    <t>記</t>
  </si>
  <si>
    <t>２．付加価値額の減少について</t>
    <rPh sb="2" eb="4">
      <t>フカ</t>
    </rPh>
    <rPh sb="4" eb="7">
      <t>カチガク</t>
    </rPh>
    <rPh sb="8" eb="10">
      <t>ゲンショウ</t>
    </rPh>
    <phoneticPr fontId="2"/>
  </si>
  <si>
    <t>①´２０２２年１月以降の連続する６か月のうち、任意の３か月の付加価値額</t>
    <rPh sb="9" eb="11">
      <t>イコウ</t>
    </rPh>
    <rPh sb="12" eb="14">
      <t>レンゾク</t>
    </rPh>
    <rPh sb="18" eb="19">
      <t>ゲツ</t>
    </rPh>
    <rPh sb="23" eb="25">
      <t>ニンイ</t>
    </rPh>
    <rPh sb="28" eb="29">
      <t>ゲツ</t>
    </rPh>
    <rPh sb="30" eb="32">
      <t>フカ</t>
    </rPh>
    <rPh sb="32" eb="34">
      <t>カチ</t>
    </rPh>
    <rPh sb="34" eb="35">
      <t>ガク</t>
    </rPh>
    <phoneticPr fontId="2"/>
  </si>
  <si>
    <t>月</t>
    <rPh sb="0" eb="1">
      <t>ツキ</t>
    </rPh>
    <phoneticPr fontId="2"/>
  </si>
  <si>
    <t>営業利益</t>
    <phoneticPr fontId="2"/>
  </si>
  <si>
    <t>人件費</t>
    <rPh sb="0" eb="3">
      <t>ジンケンヒ</t>
    </rPh>
    <phoneticPr fontId="2"/>
  </si>
  <si>
    <t>減価償却費</t>
    <rPh sb="0" eb="2">
      <t>ゲンカ</t>
    </rPh>
    <rPh sb="2" eb="5">
      <t>ショウキャクヒ</t>
    </rPh>
    <phoneticPr fontId="2"/>
  </si>
  <si>
    <t>付加価値額</t>
    <rPh sb="0" eb="2">
      <t>フカ</t>
    </rPh>
    <rPh sb="2" eb="5">
      <t>カチガク</t>
    </rPh>
    <phoneticPr fontId="2"/>
  </si>
  <si>
    <t>※比較する月と当該月の付加価値額を入力してください。０円の場合は０と入力してください。</t>
    <rPh sb="17" eb="19">
      <t>ニュウリョク</t>
    </rPh>
    <phoneticPr fontId="2"/>
  </si>
  <si>
    <t>②´２０１９年～２０２１年の①で記載した月と同月の付加価値額</t>
    <rPh sb="25" eb="27">
      <t>フカ</t>
    </rPh>
    <rPh sb="27" eb="30">
      <t>カチガク</t>
    </rPh>
    <phoneticPr fontId="2"/>
  </si>
  <si>
    <t>※比較する年月（①と同月）と当該月の付加価値額を入力してください。０円の場合は０と入力してください。</t>
    <rPh sb="18" eb="20">
      <t>フカ</t>
    </rPh>
    <rPh sb="20" eb="22">
      <t>カチ</t>
    </rPh>
    <rPh sb="22" eb="23">
      <t>ガク</t>
    </rPh>
    <rPh sb="24" eb="26">
      <t>ニュウリョク</t>
    </rPh>
    <phoneticPr fontId="2"/>
  </si>
  <si>
    <t>付加価値額減少率(％)</t>
    <rPh sb="0" eb="2">
      <t>フカ</t>
    </rPh>
    <rPh sb="2" eb="4">
      <t>カチ</t>
    </rPh>
    <rPh sb="4" eb="5">
      <t>ガク</t>
    </rPh>
    <rPh sb="5" eb="7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</si>
</sst>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6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trike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72"/>
      <color rgb="FFFF0000"/>
      <name val="ＭＳ ゴシック"/>
      <family val="3"/>
      <charset val="128"/>
    </font>
    <font>
      <b/>
      <sz val="16"/>
      <color rgb="FFFF0066"/>
      <name val="ＭＳ ゴシック"/>
      <family val="3"/>
      <charset val="128"/>
    </font>
    <font>
      <b/>
      <sz val="16"/>
      <color rgb="FFFF339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8"/>
      <color theme="1"/>
      <name val="Meiryo UI"/>
      <family val="3"/>
      <charset val="128"/>
    </font>
    <font>
      <b/>
      <sz val="6"/>
      <color rgb="FF0070C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7"/>
      <color rgb="FFFF0000"/>
      <name val="Meiryo UI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8"/>
      <color theme="0"/>
      <name val="游ゴシック"/>
      <family val="3"/>
      <charset val="128"/>
      <scheme val="minor"/>
    </font>
    <font>
      <b/>
      <sz val="7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7"/>
      <name val="Meiryo UI"/>
      <family val="3"/>
      <charset val="128"/>
    </font>
    <font>
      <b/>
      <sz val="6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7"/>
      <color theme="0"/>
      <name val="Meiryo UI"/>
      <family val="3"/>
      <charset val="128"/>
    </font>
    <font>
      <b/>
      <sz val="12"/>
      <color theme="0"/>
      <name val="ＭＳ ゴシック"/>
      <family val="3"/>
      <charset val="128"/>
    </font>
    <font>
      <sz val="6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10" fillId="2" borderId="0" xfId="1" applyNumberFormat="1" applyFont="1" applyFill="1" applyBorder="1" applyAlignment="1" applyProtection="1">
      <alignment vertical="center"/>
    </xf>
    <xf numFmtId="0" fontId="1" fillId="0" borderId="0" xfId="2" applyNumberFormat="1" applyFont="1" applyProtection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21" fillId="2" borderId="0" xfId="0" applyFont="1" applyFill="1" applyAlignment="1">
      <alignment vertical="top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0" fillId="2" borderId="0" xfId="0" applyFont="1" applyFill="1" applyAlignment="1">
      <alignment horizontal="left" vertical="center"/>
    </xf>
    <xf numFmtId="0" fontId="16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justify" vertical="center"/>
    </xf>
    <xf numFmtId="0" fontId="21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19" fillId="0" borderId="0" xfId="0" applyFont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>
      <alignment vertical="center"/>
    </xf>
    <xf numFmtId="0" fontId="17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5" fillId="2" borderId="0" xfId="0" applyFont="1" applyFill="1" applyAlignment="1">
      <alignment vertical="center" wrapText="1"/>
    </xf>
    <xf numFmtId="0" fontId="25" fillId="0" borderId="0" xfId="0" applyFont="1" applyAlignment="1">
      <alignment horizontal="left" vertical="top"/>
    </xf>
    <xf numFmtId="0" fontId="28" fillId="0" borderId="0" xfId="0" applyFont="1">
      <alignment vertical="center"/>
    </xf>
    <xf numFmtId="0" fontId="30" fillId="2" borderId="0" xfId="0" applyFont="1" applyFill="1" applyAlignment="1">
      <alignment vertical="center" wrapText="1"/>
    </xf>
    <xf numFmtId="0" fontId="20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17" fillId="2" borderId="0" xfId="0" applyFont="1" applyFill="1" applyAlignment="1">
      <alignment wrapText="1"/>
    </xf>
    <xf numFmtId="0" fontId="33" fillId="2" borderId="0" xfId="0" applyFont="1" applyFill="1">
      <alignment vertical="center"/>
    </xf>
    <xf numFmtId="0" fontId="34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32" fillId="2" borderId="0" xfId="0" applyFont="1" applyFill="1">
      <alignment vertical="center"/>
    </xf>
    <xf numFmtId="0" fontId="36" fillId="2" borderId="0" xfId="0" applyFont="1" applyFill="1" applyAlignment="1">
      <alignment vertical="top"/>
    </xf>
    <xf numFmtId="0" fontId="36" fillId="0" borderId="0" xfId="0" applyFont="1" applyAlignment="1">
      <alignment horizontal="left" vertical="top"/>
    </xf>
    <xf numFmtId="0" fontId="36" fillId="2" borderId="0" xfId="0" applyFont="1" applyFill="1" applyAlignment="1">
      <alignment horizontal="left" vertical="top"/>
    </xf>
    <xf numFmtId="0" fontId="4" fillId="0" borderId="11" xfId="0" applyFont="1" applyBorder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49" fontId="4" fillId="0" borderId="7" xfId="0" applyNumberFormat="1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38" fillId="0" borderId="0" xfId="0" applyFont="1">
      <alignment vertical="center"/>
    </xf>
    <xf numFmtId="0" fontId="3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 vertical="center" wrapText="1"/>
    </xf>
    <xf numFmtId="0" fontId="4" fillId="3" borderId="1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top"/>
    </xf>
    <xf numFmtId="0" fontId="4" fillId="0" borderId="0" xfId="0" applyFont="1">
      <alignment vertical="center"/>
    </xf>
    <xf numFmtId="0" fontId="1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7" fillId="0" borderId="0" xfId="0" applyFont="1">
      <alignment vertical="center"/>
    </xf>
    <xf numFmtId="0" fontId="41" fillId="0" borderId="0" xfId="0" applyFont="1" applyAlignment="1">
      <alignment vertical="top"/>
    </xf>
    <xf numFmtId="0" fontId="30" fillId="0" borderId="0" xfId="0" applyFont="1">
      <alignment vertical="center"/>
    </xf>
    <xf numFmtId="0" fontId="42" fillId="0" borderId="0" xfId="0" applyFont="1">
      <alignment vertical="center"/>
    </xf>
    <xf numFmtId="0" fontId="43" fillId="2" borderId="0" xfId="0" applyFont="1" applyFill="1">
      <alignment vertical="center"/>
    </xf>
    <xf numFmtId="0" fontId="44" fillId="2" borderId="0" xfId="0" applyFont="1" applyFill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45" fillId="2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46" fillId="2" borderId="0" xfId="0" applyFont="1" applyFill="1">
      <alignment vertical="center"/>
    </xf>
    <xf numFmtId="0" fontId="47" fillId="2" borderId="0" xfId="0" applyFont="1" applyFill="1">
      <alignment vertical="center"/>
    </xf>
    <xf numFmtId="0" fontId="11" fillId="0" borderId="0" xfId="0" applyFont="1">
      <alignment vertical="center"/>
    </xf>
    <xf numFmtId="0" fontId="4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5" fillId="2" borderId="0" xfId="1" applyNumberFormat="1" applyFont="1" applyFill="1" applyBorder="1" applyAlignment="1" applyProtection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44" fillId="2" borderId="0" xfId="0" applyFont="1" applyFill="1" applyAlignment="1">
      <alignment vertical="top" wrapText="1"/>
    </xf>
    <xf numFmtId="0" fontId="51" fillId="2" borderId="0" xfId="0" applyFont="1" applyFill="1">
      <alignment vertical="center"/>
    </xf>
    <xf numFmtId="0" fontId="52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53" fillId="2" borderId="0" xfId="0" applyFont="1" applyFill="1">
      <alignment vertical="center"/>
    </xf>
    <xf numFmtId="0" fontId="54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31" fillId="2" borderId="9" xfId="0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shrinkToFit="1"/>
      <protection locked="0"/>
    </xf>
    <xf numFmtId="0" fontId="40" fillId="2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8" fontId="3" fillId="3" borderId="9" xfId="1" applyFont="1" applyFill="1" applyBorder="1" applyAlignment="1" applyProtection="1">
      <alignment horizontal="center" vertical="center"/>
      <protection locked="0"/>
    </xf>
    <xf numFmtId="38" fontId="3" fillId="3" borderId="8" xfId="1" applyFont="1" applyFill="1" applyBorder="1" applyAlignment="1" applyProtection="1">
      <alignment horizontal="center" vertical="center"/>
      <protection locked="0"/>
    </xf>
    <xf numFmtId="38" fontId="3" fillId="3" borderId="7" xfId="1" applyFont="1" applyFill="1" applyBorder="1" applyAlignment="1" applyProtection="1">
      <alignment horizontal="center" vertical="center"/>
      <protection locked="0"/>
    </xf>
    <xf numFmtId="38" fontId="3" fillId="3" borderId="4" xfId="1" applyFont="1" applyFill="1" applyBorder="1" applyAlignment="1" applyProtection="1">
      <alignment horizontal="center" vertical="center"/>
      <protection locked="0"/>
    </xf>
    <xf numFmtId="38" fontId="3" fillId="3" borderId="2" xfId="1" applyFont="1" applyFill="1" applyBorder="1" applyAlignment="1" applyProtection="1">
      <alignment horizontal="center" vertical="center"/>
      <protection locked="0"/>
    </xf>
    <xf numFmtId="38" fontId="3" fillId="3" borderId="3" xfId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44" fillId="2" borderId="6" xfId="0" applyFont="1" applyFill="1" applyBorder="1" applyAlignment="1">
      <alignment horizontal="center" vertical="top" wrapText="1"/>
    </xf>
    <xf numFmtId="0" fontId="44" fillId="2" borderId="0" xfId="0" applyFont="1" applyFill="1" applyAlignment="1">
      <alignment horizontal="center" vertical="top" wrapText="1"/>
    </xf>
    <xf numFmtId="38" fontId="26" fillId="0" borderId="9" xfId="1" applyFont="1" applyBorder="1" applyAlignment="1" applyProtection="1">
      <alignment horizontal="center" vertical="center"/>
    </xf>
    <xf numFmtId="38" fontId="26" fillId="0" borderId="8" xfId="1" applyFont="1" applyBorder="1" applyAlignment="1" applyProtection="1">
      <alignment horizontal="center" vertical="center"/>
    </xf>
    <xf numFmtId="38" fontId="26" fillId="0" borderId="7" xfId="1" applyFont="1" applyBorder="1" applyAlignment="1" applyProtection="1">
      <alignment horizontal="center" vertical="center"/>
    </xf>
    <xf numFmtId="38" fontId="26" fillId="0" borderId="4" xfId="1" applyFont="1" applyBorder="1" applyAlignment="1" applyProtection="1">
      <alignment horizontal="center" vertical="center"/>
    </xf>
    <xf numFmtId="38" fontId="26" fillId="0" borderId="2" xfId="1" applyFont="1" applyBorder="1" applyAlignment="1" applyProtection="1">
      <alignment horizontal="center" vertical="center"/>
    </xf>
    <xf numFmtId="38" fontId="26" fillId="0" borderId="3" xfId="1" applyFont="1" applyBorder="1" applyAlignment="1" applyProtection="1">
      <alignment horizontal="center" vertical="center"/>
    </xf>
    <xf numFmtId="38" fontId="26" fillId="0" borderId="9" xfId="0" applyNumberFormat="1" applyFont="1" applyBorder="1" applyAlignment="1">
      <alignment horizontal="center" vertical="center" wrapText="1"/>
    </xf>
    <xf numFmtId="38" fontId="26" fillId="0" borderId="8" xfId="0" applyNumberFormat="1" applyFont="1" applyBorder="1" applyAlignment="1">
      <alignment horizontal="center" vertical="center" wrapText="1"/>
    </xf>
    <xf numFmtId="38" fontId="26" fillId="0" borderId="7" xfId="0" applyNumberFormat="1" applyFont="1" applyBorder="1" applyAlignment="1">
      <alignment horizontal="center" vertical="center" wrapText="1"/>
    </xf>
    <xf numFmtId="38" fontId="26" fillId="0" borderId="4" xfId="0" applyNumberFormat="1" applyFont="1" applyBorder="1" applyAlignment="1">
      <alignment horizontal="center" vertical="center" wrapText="1"/>
    </xf>
    <xf numFmtId="38" fontId="26" fillId="0" borderId="2" xfId="0" applyNumberFormat="1" applyFont="1" applyBorder="1" applyAlignment="1">
      <alignment horizontal="center" vertical="center" wrapText="1"/>
    </xf>
    <xf numFmtId="38" fontId="26" fillId="0" borderId="3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8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38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38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38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38" fontId="1" fillId="3" borderId="17" xfId="0" applyNumberFormat="1" applyFont="1" applyFill="1" applyBorder="1" applyAlignment="1" applyProtection="1">
      <alignment horizontal="center" vertical="center" shrinkToFit="1"/>
      <protection locked="0"/>
    </xf>
    <xf numFmtId="38" fontId="1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27" fillId="2" borderId="9" xfId="0" applyNumberFormat="1" applyFont="1" applyFill="1" applyBorder="1" applyAlignment="1">
      <alignment horizontal="center" vertical="center" wrapText="1"/>
    </xf>
    <xf numFmtId="38" fontId="27" fillId="2" borderId="8" xfId="0" applyNumberFormat="1" applyFont="1" applyFill="1" applyBorder="1" applyAlignment="1">
      <alignment horizontal="center" vertical="center" wrapText="1"/>
    </xf>
    <xf numFmtId="38" fontId="27" fillId="2" borderId="7" xfId="0" applyNumberFormat="1" applyFont="1" applyFill="1" applyBorder="1" applyAlignment="1">
      <alignment horizontal="center" vertical="center" wrapText="1"/>
    </xf>
    <xf numFmtId="38" fontId="27" fillId="2" borderId="4" xfId="0" applyNumberFormat="1" applyFont="1" applyFill="1" applyBorder="1" applyAlignment="1">
      <alignment horizontal="center" vertical="center" wrapText="1"/>
    </xf>
    <xf numFmtId="38" fontId="27" fillId="2" borderId="2" xfId="0" applyNumberFormat="1" applyFont="1" applyFill="1" applyBorder="1" applyAlignment="1">
      <alignment horizontal="center" vertical="center" wrapText="1"/>
    </xf>
    <xf numFmtId="38" fontId="27" fillId="2" borderId="3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center" vertical="center" shrinkToFit="1"/>
    </xf>
    <xf numFmtId="38" fontId="1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3" fillId="0" borderId="7" xfId="1" applyFont="1" applyBorder="1" applyAlignment="1" applyProtection="1">
      <alignment horizontal="center"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2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horizontal="center" vertical="center" shrinkToFit="1"/>
    </xf>
    <xf numFmtId="38" fontId="3" fillId="0" borderId="9" xfId="0" applyNumberFormat="1" applyFont="1" applyBorder="1" applyAlignment="1">
      <alignment horizontal="center" vertical="center" shrinkToFit="1"/>
    </xf>
    <xf numFmtId="38" fontId="3" fillId="0" borderId="8" xfId="0" applyNumberFormat="1" applyFont="1" applyBorder="1" applyAlignment="1">
      <alignment horizontal="center" vertical="center" shrinkToFit="1"/>
    </xf>
    <xf numFmtId="38" fontId="3" fillId="0" borderId="7" xfId="0" applyNumberFormat="1" applyFont="1" applyBorder="1" applyAlignment="1">
      <alignment horizontal="center" vertical="center" shrinkToFit="1"/>
    </xf>
    <xf numFmtId="38" fontId="3" fillId="0" borderId="4" xfId="0" applyNumberFormat="1" applyFont="1" applyBorder="1" applyAlignment="1">
      <alignment horizontal="center" vertical="center" shrinkToFit="1"/>
    </xf>
    <xf numFmtId="38" fontId="3" fillId="0" borderId="2" xfId="0" applyNumberFormat="1" applyFont="1" applyBorder="1" applyAlignment="1">
      <alignment horizontal="center" vertical="center" shrinkToFit="1"/>
    </xf>
    <xf numFmtId="38" fontId="3" fillId="0" borderId="3" xfId="0" applyNumberFormat="1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1A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B3D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F9F9"/>
      <color rgb="FFECECEC"/>
      <color rgb="FFFFFFFF"/>
      <color rgb="FFFF0066"/>
      <color rgb="FFFF3399"/>
      <color rgb="FFFF33CC"/>
      <color rgb="FFFFD1E4"/>
      <color rgb="FFFF71AA"/>
      <color rgb="FFFFB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3A79-A53A-4C2B-A765-548A6BE1D61F}">
  <sheetPr codeName="Sheet1">
    <pageSetUpPr fitToPage="1"/>
  </sheetPr>
  <dimension ref="A1:AD55"/>
  <sheetViews>
    <sheetView showGridLines="0" tabSelected="1" zoomScale="85" zoomScaleNormal="85" zoomScaleSheetLayoutView="100" workbookViewId="0">
      <selection activeCell="T40" sqref="T40"/>
    </sheetView>
  </sheetViews>
  <sheetFormatPr baseColWidth="10" defaultColWidth="9" defaultRowHeight="19.5" customHeight="1"/>
  <cols>
    <col min="1" max="1" width="4.6640625" style="4" customWidth="1"/>
    <col min="2" max="2" width="7.5" style="4" customWidth="1"/>
    <col min="3" max="6" width="4.6640625" style="4" customWidth="1"/>
    <col min="7" max="7" width="7.5" style="4" customWidth="1"/>
    <col min="8" max="11" width="4.6640625" style="4" customWidth="1"/>
    <col min="12" max="12" width="7.5" style="4" customWidth="1"/>
    <col min="13" max="15" width="4.6640625" style="4" customWidth="1"/>
    <col min="16" max="16" width="5.6640625" style="4" bestFit="1" customWidth="1"/>
    <col min="17" max="23" width="4.6640625" style="4" customWidth="1"/>
    <col min="24" max="24" width="9" style="4"/>
    <col min="25" max="25" width="10.6640625" style="4" customWidth="1"/>
    <col min="26" max="27" width="0" style="41" hidden="1" customWidth="1"/>
    <col min="28" max="29" width="0" style="4" hidden="1" customWidth="1"/>
    <col min="30" max="16384" width="9" style="4"/>
  </cols>
  <sheetData>
    <row r="1" spans="1:30" ht="24.5" customHeight="1">
      <c r="A1" s="3" t="s">
        <v>0</v>
      </c>
      <c r="G1" s="149" t="str">
        <f>A50</f>
        <v/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79"/>
      <c r="X1" s="6"/>
      <c r="Y1" s="6"/>
      <c r="Z1" s="16">
        <v>2022</v>
      </c>
      <c r="AA1" s="16">
        <v>2023</v>
      </c>
      <c r="AB1" s="87" t="s">
        <v>1</v>
      </c>
      <c r="AC1" s="6">
        <v>2</v>
      </c>
    </row>
    <row r="2" spans="1:30" ht="18.75" customHeight="1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X2" s="6"/>
      <c r="Y2" s="6"/>
      <c r="Z2" s="6">
        <v>1</v>
      </c>
      <c r="AA2" s="6">
        <v>1</v>
      </c>
      <c r="AB2" s="6">
        <v>1</v>
      </c>
      <c r="AC2" s="6">
        <v>1</v>
      </c>
    </row>
    <row r="3" spans="1:30" ht="18.5" customHeight="1">
      <c r="E3" s="5"/>
      <c r="X3" s="6"/>
      <c r="Y3" s="6"/>
      <c r="Z3" s="6">
        <v>2</v>
      </c>
      <c r="AA3" s="6">
        <v>2</v>
      </c>
      <c r="AB3" s="6">
        <v>2</v>
      </c>
      <c r="AC3" s="6">
        <v>2</v>
      </c>
    </row>
    <row r="4" spans="1:30" s="6" customFormat="1" ht="57" customHeight="1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63"/>
      <c r="Z4" s="6">
        <v>3</v>
      </c>
      <c r="AB4" s="6">
        <v>3</v>
      </c>
      <c r="AC4" s="6">
        <v>3</v>
      </c>
    </row>
    <row r="5" spans="1:30" ht="18.75" customHeight="1">
      <c r="B5" s="34"/>
      <c r="X5" s="6"/>
      <c r="Y5" s="6"/>
      <c r="Z5" s="6">
        <v>4</v>
      </c>
      <c r="AA5" s="6"/>
      <c r="AB5" s="6">
        <v>4</v>
      </c>
      <c r="AC5" s="6">
        <v>4</v>
      </c>
    </row>
    <row r="6" spans="1:30" ht="18.75" customHeight="1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6"/>
      <c r="Y6" s="6"/>
      <c r="Z6" s="6">
        <v>5</v>
      </c>
      <c r="AA6" s="6"/>
      <c r="AB6" s="6">
        <v>5</v>
      </c>
      <c r="AC6" s="6">
        <v>5</v>
      </c>
    </row>
    <row r="7" spans="1:30" ht="18.75" customHeight="1">
      <c r="E7" s="8"/>
      <c r="X7" s="6"/>
      <c r="Y7" s="6"/>
      <c r="Z7" s="6">
        <v>6</v>
      </c>
      <c r="AA7" s="6"/>
      <c r="AB7" s="6">
        <v>6</v>
      </c>
      <c r="AC7" s="6">
        <v>6</v>
      </c>
    </row>
    <row r="8" spans="1:30" ht="18.75" customHeight="1" thickBot="1">
      <c r="B8" s="4" t="s">
        <v>5</v>
      </c>
      <c r="E8" s="8"/>
      <c r="X8" s="6"/>
      <c r="Y8" s="6"/>
      <c r="Z8" s="6">
        <v>7</v>
      </c>
      <c r="AA8" s="6"/>
      <c r="AB8" s="6">
        <v>7</v>
      </c>
      <c r="AC8" s="6">
        <v>7</v>
      </c>
    </row>
    <row r="9" spans="1:30" ht="18.75" customHeight="1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6"/>
      <c r="X9" s="6"/>
      <c r="Y9" s="6"/>
      <c r="Z9" s="6">
        <v>8</v>
      </c>
      <c r="AA9" s="6"/>
      <c r="AB9" s="6">
        <v>8</v>
      </c>
      <c r="AC9" s="6">
        <v>8</v>
      </c>
    </row>
    <row r="10" spans="1:30" ht="18.75" customHeight="1"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X10" s="6"/>
      <c r="Y10" s="6"/>
      <c r="Z10" s="6">
        <v>9</v>
      </c>
      <c r="AA10" s="6"/>
      <c r="AB10" s="6">
        <v>9</v>
      </c>
      <c r="AC10" s="6">
        <v>9</v>
      </c>
    </row>
    <row r="11" spans="1:30" ht="18.75" customHeight="1"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  <c r="X11" s="6"/>
      <c r="Y11" s="6"/>
      <c r="Z11" s="6">
        <v>10</v>
      </c>
      <c r="AA11" s="6"/>
      <c r="AB11" s="6">
        <v>10</v>
      </c>
      <c r="AC11" s="6">
        <v>10</v>
      </c>
    </row>
    <row r="12" spans="1:30" ht="18.75" customHeigh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X12" s="6"/>
      <c r="Y12" s="6"/>
      <c r="Z12" s="6">
        <v>11</v>
      </c>
      <c r="AA12" s="6"/>
      <c r="AB12" s="6">
        <v>11</v>
      </c>
      <c r="AC12" s="6">
        <v>11</v>
      </c>
    </row>
    <row r="13" spans="1:30" ht="18.75" customHeight="1" thickBot="1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35"/>
      <c r="X13" s="6"/>
      <c r="Y13" s="6"/>
      <c r="Z13" s="6">
        <v>12</v>
      </c>
      <c r="AA13" s="6"/>
      <c r="AB13" s="6">
        <v>12</v>
      </c>
      <c r="AC13" s="6">
        <v>12</v>
      </c>
      <c r="AD13" s="51" t="str">
        <f>IF(T30="","",IF(T30&lt;=5,"〇","✕"))</f>
        <v/>
      </c>
    </row>
    <row r="14" spans="1:30" ht="18.75" customHeight="1">
      <c r="B14" s="174" t="str">
        <f>IF(B9=" ","【必須項目】上記の「原油価格・物価高騰等の経済環境の変化の影響」について入力してください",
IF(B9="　","【必須項目】上記の「原油価格・物価高騰等の経済環境の変化の影響」について入力してください",
IF(B9="  ","【必須項目】上記の「原油価格・物価高騰等の経済環境の変化の影響」について入力してください",
IF(B9="　　","【必須項目】上記の「原油価格・物価高騰等の経済環境の変化の影響」について入力してください",
IF(B9&lt;&gt;"","",IF(OR(D18&lt;&gt;"",I18&lt;&gt;"",N18&lt;&gt;"",B20&lt;&gt;"",G20&lt;&gt;"",L20&lt;&gt;"",B26&lt;&gt;"",G26&lt;&gt;"",L26&lt;&gt;"",B28&lt;&gt;"",G28&lt;&gt;"",L28&lt;&gt;"",R40&lt;&gt;"",T40&lt;&gt;"",J42&lt;&gt;"",J43&lt;&gt;"",J45&lt;&gt;""),"【必須項目】上記の「原油価格・物価高騰等の経済環境の変化の影響」について入力してください",""))))))</f>
        <v/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W14" s="13"/>
      <c r="X14" s="11"/>
      <c r="Y14" s="6"/>
      <c r="Z14" s="6"/>
      <c r="AA14" s="6"/>
      <c r="AB14" s="6">
        <v>13</v>
      </c>
      <c r="AC14" s="6">
        <v>13</v>
      </c>
    </row>
    <row r="15" spans="1:30" ht="18.75" customHeight="1">
      <c r="B15" s="4" t="s">
        <v>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14</v>
      </c>
      <c r="AC15" s="6">
        <v>14</v>
      </c>
    </row>
    <row r="16" spans="1:30" ht="18.75" customHeight="1">
      <c r="B16" s="73" t="s">
        <v>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15</v>
      </c>
      <c r="AC16" s="6">
        <v>15</v>
      </c>
    </row>
    <row r="17" spans="2:29" ht="18.75" customHeight="1" thickBot="1">
      <c r="B17" s="4" t="s">
        <v>8</v>
      </c>
      <c r="K17" s="13"/>
      <c r="M17" s="13"/>
      <c r="P17" s="44" t="str">
        <f>IF(OR(D18="",I18="",N18=""),"",IF(OR(B18&amp;D18=G18&amp;I18,G18&amp;I18=L18&amp;N18,B18&amp;D18=L18&amp;N18),"同年同月を選択しています",""))</f>
        <v/>
      </c>
      <c r="Q17" s="11"/>
      <c r="R17" s="11"/>
      <c r="S17" s="11"/>
      <c r="T17" s="11"/>
      <c r="U17" s="16"/>
      <c r="V17" s="6"/>
      <c r="W17" s="6"/>
      <c r="X17" s="6"/>
      <c r="Y17" s="6"/>
      <c r="Z17" s="6"/>
      <c r="AA17" s="6"/>
      <c r="AB17" s="6">
        <v>16</v>
      </c>
      <c r="AC17" s="6">
        <v>16</v>
      </c>
    </row>
    <row r="18" spans="2:29" ht="18.75" customHeight="1">
      <c r="B18" s="69"/>
      <c r="C18" s="56" t="s">
        <v>9</v>
      </c>
      <c r="D18" s="68"/>
      <c r="E18" s="57" t="s">
        <v>10</v>
      </c>
      <c r="F18" s="36"/>
      <c r="G18" s="69"/>
      <c r="H18" s="56" t="s">
        <v>9</v>
      </c>
      <c r="I18" s="68"/>
      <c r="J18" s="57" t="s">
        <v>10</v>
      </c>
      <c r="K18" s="12"/>
      <c r="L18" s="69"/>
      <c r="M18" s="56" t="s">
        <v>9</v>
      </c>
      <c r="N18" s="68"/>
      <c r="O18" s="57" t="s">
        <v>10</v>
      </c>
      <c r="P18" s="172" t="str">
        <f>IF(OR(D18="",I18="",N18=""),"",IF(U30="〇","","選択月の範囲が6か月を超えています"))</f>
        <v/>
      </c>
      <c r="Q18" s="173"/>
      <c r="R18" s="173"/>
      <c r="S18" s="173"/>
      <c r="T18" s="173"/>
      <c r="U18" s="173"/>
      <c r="V18" s="85"/>
      <c r="W18" s="85"/>
      <c r="X18" s="37"/>
      <c r="Y18" s="6"/>
      <c r="Z18" s="6"/>
      <c r="AA18" s="6"/>
      <c r="AB18" s="6">
        <v>17</v>
      </c>
      <c r="AC18" s="6">
        <v>17</v>
      </c>
    </row>
    <row r="19" spans="2:29" ht="18.75" customHeight="1" thickBot="1">
      <c r="B19" s="139" t="s">
        <v>11</v>
      </c>
      <c r="C19" s="140"/>
      <c r="D19" s="140"/>
      <c r="E19" s="141"/>
      <c r="F19" s="36"/>
      <c r="G19" s="139" t="s">
        <v>11</v>
      </c>
      <c r="H19" s="140"/>
      <c r="I19" s="140"/>
      <c r="J19" s="141"/>
      <c r="K19" s="10"/>
      <c r="L19" s="139" t="s">
        <v>11</v>
      </c>
      <c r="M19" s="140"/>
      <c r="N19" s="140"/>
      <c r="O19" s="141"/>
      <c r="P19" s="10"/>
      <c r="Q19" s="10"/>
      <c r="R19" s="11" t="s">
        <v>12</v>
      </c>
      <c r="S19" s="10"/>
      <c r="T19" s="10"/>
      <c r="U19" s="10"/>
      <c r="V19" s="37"/>
      <c r="W19" s="37"/>
      <c r="X19" s="85"/>
      <c r="Y19" s="16"/>
      <c r="Z19" s="16"/>
      <c r="AA19" s="16"/>
      <c r="AB19" s="6">
        <v>18</v>
      </c>
      <c r="AC19" s="6">
        <v>18</v>
      </c>
    </row>
    <row r="20" spans="2:29" ht="18.75" customHeight="1">
      <c r="B20" s="142"/>
      <c r="C20" s="143"/>
      <c r="D20" s="143"/>
      <c r="E20" s="144"/>
      <c r="F20" s="36"/>
      <c r="G20" s="142"/>
      <c r="H20" s="143"/>
      <c r="I20" s="143"/>
      <c r="J20" s="144"/>
      <c r="K20" s="64"/>
      <c r="L20" s="142"/>
      <c r="M20" s="143"/>
      <c r="N20" s="143"/>
      <c r="O20" s="144"/>
      <c r="P20" s="10"/>
      <c r="Q20" s="10"/>
      <c r="R20" s="113" t="str">
        <f>IF(AND(B20="",G20="",L20=""),"",IF(OR(B20="",G20="",L20=""),"売上高をすべて入力
すると表示されます",SUM(B20,G20,L20)))</f>
        <v/>
      </c>
      <c r="S20" s="114"/>
      <c r="T20" s="114"/>
      <c r="U20" s="115"/>
      <c r="V20" s="37"/>
      <c r="W20" s="37"/>
      <c r="X20" s="86"/>
      <c r="Y20" s="86"/>
      <c r="Z20" s="86"/>
      <c r="AA20" s="86"/>
      <c r="AB20" s="6">
        <v>19</v>
      </c>
      <c r="AC20" s="6">
        <v>19</v>
      </c>
    </row>
    <row r="21" spans="2:29" ht="18.75" customHeight="1" thickBot="1">
      <c r="B21" s="145"/>
      <c r="C21" s="146"/>
      <c r="D21" s="146"/>
      <c r="E21" s="147"/>
      <c r="F21" s="36"/>
      <c r="G21" s="145"/>
      <c r="H21" s="146"/>
      <c r="I21" s="146"/>
      <c r="J21" s="147"/>
      <c r="K21" s="12"/>
      <c r="L21" s="145"/>
      <c r="M21" s="146"/>
      <c r="N21" s="146"/>
      <c r="O21" s="147"/>
      <c r="P21" s="12"/>
      <c r="Q21" s="12"/>
      <c r="R21" s="116"/>
      <c r="S21" s="117"/>
      <c r="T21" s="117"/>
      <c r="U21" s="118"/>
      <c r="V21" s="85"/>
      <c r="W21" s="85"/>
      <c r="X21" s="6"/>
      <c r="Y21" s="6"/>
      <c r="Z21" s="6"/>
      <c r="AA21" s="6"/>
      <c r="AB21" s="6">
        <v>20</v>
      </c>
      <c r="AC21" s="6">
        <v>20</v>
      </c>
    </row>
    <row r="22" spans="2:29" ht="19.5" customHeight="1">
      <c r="B22" s="78" t="s">
        <v>13</v>
      </c>
      <c r="C22" s="8"/>
      <c r="D22" s="8"/>
      <c r="E22" s="8"/>
      <c r="F22" s="8"/>
      <c r="G22" s="8"/>
      <c r="I22" s="12"/>
      <c r="J22" s="12"/>
      <c r="K22" s="12"/>
      <c r="L22" s="12"/>
      <c r="M22" s="12"/>
      <c r="N22" s="12"/>
      <c r="O22" s="12"/>
      <c r="P22" s="85"/>
      <c r="Q22" s="85"/>
      <c r="R22" s="94"/>
      <c r="S22" s="94"/>
      <c r="T22" s="94"/>
      <c r="U22" s="94"/>
      <c r="V22" s="85"/>
      <c r="W22" s="85"/>
      <c r="X22" s="6"/>
      <c r="Y22" s="6"/>
      <c r="Z22" s="6"/>
      <c r="AA22" s="6"/>
      <c r="AB22" s="6">
        <v>21</v>
      </c>
      <c r="AC22" s="6">
        <v>21</v>
      </c>
    </row>
    <row r="23" spans="2:29" ht="19.5" customHeight="1">
      <c r="B23" s="23" t="str">
        <f>IF(D18&lt;&gt;"","",IF(OR(I18&lt;&gt;"",N18&lt;&gt;"",B20&lt;&gt;"",G20&lt;&gt;"",L20&lt;&gt;"",B26&lt;&gt;"",G26&lt;&gt;"",L26&lt;&gt;"",B28&lt;&gt;"",G28&lt;&gt;"",L28&lt;&gt;"",R40&lt;&gt;"",T40&lt;&gt;"",J42&lt;&gt;"",J43&lt;&gt;"",J45&lt;&gt;""),"↑選択月を入力してください",""))</f>
        <v/>
      </c>
      <c r="G23" s="23" t="str">
        <f>IF(I18&lt;&gt;"","",IF(OR(N18&lt;&gt;"",B20&lt;&gt;"",G20&lt;&gt;"",L20&lt;&gt;"",B26&lt;&gt;"",G26&lt;&gt;"",L26&lt;&gt;"",B28&lt;&gt;"",G28&lt;&gt;"",L28&lt;&gt;"",R40&lt;&gt;"",T40&lt;&gt;"",J42&lt;&gt;"",J43&lt;&gt;"",J45&lt;&gt;""),"↑選択月を入力してください",""))</f>
        <v/>
      </c>
      <c r="L23" s="23" t="str">
        <f>IF(N18&lt;&gt;"","",IF(OR(B20&lt;&gt;"",G20&lt;&gt;"",L20&lt;&gt;"",B26&lt;&gt;"",G26&lt;&gt;"",L26&lt;&gt;"",B28&lt;&gt;"",G28&lt;&gt;"",L28&lt;&gt;"",R40&lt;&gt;"",T40&lt;&gt;"",J42&lt;&gt;"",J43&lt;&gt;"",J45&lt;&gt;""),"↑選択月を入力してください",""))</f>
        <v/>
      </c>
      <c r="P23" s="6"/>
      <c r="Q23" s="6"/>
      <c r="R23" s="95"/>
      <c r="S23" s="95"/>
      <c r="T23" s="95"/>
      <c r="U23" s="95"/>
      <c r="V23" s="6"/>
      <c r="W23" s="6"/>
      <c r="X23" s="6"/>
      <c r="Y23" s="6"/>
      <c r="Z23" s="6"/>
      <c r="AA23" s="6"/>
      <c r="AB23" s="6">
        <v>22</v>
      </c>
      <c r="AC23" s="6">
        <v>22</v>
      </c>
    </row>
    <row r="24" spans="2:29" ht="19.5" customHeight="1">
      <c r="B24" s="23" t="str">
        <f>IF(B20&lt;&gt;"","",IF(OR(G20&lt;&gt;"",L20&lt;&gt;"",B26&lt;&gt;"",G26&lt;&gt;"",L26&lt;&gt;"",B28&lt;&gt;"",G28&lt;&gt;"",L28&lt;&gt;"",R40&lt;&gt;"",T40&lt;&gt;"",J42&lt;&gt;"",J43&lt;&gt;"",J45&lt;&gt;""),"↑売上高を入力してください",""))</f>
        <v/>
      </c>
      <c r="G24" s="23" t="str">
        <f>IF(G20&lt;&gt;"","",IF(OR(L20&lt;&gt;"",B26&lt;&gt;"",G26&lt;&gt;"",L26&lt;&gt;"",B28&lt;&gt;"",G28&lt;&gt;"",L28&lt;&gt;"",R40&lt;&gt;"",T40&lt;&gt;"",J42&lt;&gt;"",J43&lt;&gt;"",J45&lt;&gt;""),"↑売上高を入力してください",""))</f>
        <v/>
      </c>
      <c r="L24" s="23" t="str">
        <f>IF(L20&lt;&gt;"","",IF(OR(B26&lt;&gt;"",G26&lt;&gt;"",L26&lt;&gt;"",B28&lt;&gt;"",G28&lt;&gt;"",L28&lt;&gt;"",R40&lt;&gt;"",T40&lt;&gt;"",J42&lt;&gt;"",J43&lt;&gt;"",J45&lt;&gt;""),"↑売上高を入力してください",""))</f>
        <v/>
      </c>
      <c r="P24" s="6"/>
      <c r="Q24" s="6"/>
      <c r="R24" s="95"/>
      <c r="S24" s="95"/>
      <c r="T24" s="95"/>
      <c r="U24" s="95"/>
      <c r="V24" s="6"/>
      <c r="W24" s="6"/>
      <c r="X24" s="6"/>
      <c r="Y24" s="6"/>
      <c r="Z24" s="6"/>
      <c r="AA24" s="6"/>
      <c r="AB24" s="6">
        <v>23</v>
      </c>
      <c r="AC24" s="6">
        <v>23</v>
      </c>
    </row>
    <row r="25" spans="2:29" ht="19.5" customHeight="1" thickBot="1">
      <c r="B25" s="4" t="s">
        <v>14</v>
      </c>
      <c r="N25" s="44" t="str">
        <f>IF(OR(B26="",G26="",L26=""),"",IF(OR(B26&amp;D26=G26&amp;I26,G26&amp;I26=L26&amp;N26,B26&amp;D26=L26&amp;N26),"同年同月を選択しています",""))</f>
        <v/>
      </c>
      <c r="O25" s="13"/>
      <c r="P25" s="11"/>
      <c r="Q25" s="11"/>
      <c r="R25" s="11"/>
      <c r="S25" s="11"/>
      <c r="T25" s="11"/>
      <c r="U25" s="11"/>
      <c r="V25" s="11"/>
      <c r="W25" s="11"/>
      <c r="X25" s="16"/>
      <c r="Y25" s="16"/>
      <c r="Z25" s="6"/>
      <c r="AA25" s="6"/>
      <c r="AB25" s="6">
        <v>24</v>
      </c>
      <c r="AC25" s="6">
        <v>24</v>
      </c>
    </row>
    <row r="26" spans="2:29" ht="18.75" customHeight="1">
      <c r="B26" s="69"/>
      <c r="C26" s="56" t="s">
        <v>15</v>
      </c>
      <c r="D26" s="75" t="str">
        <f>IF(D18="","",D18)</f>
        <v/>
      </c>
      <c r="E26" s="58" t="s">
        <v>16</v>
      </c>
      <c r="F26" s="36"/>
      <c r="G26" s="69"/>
      <c r="H26" s="56" t="s">
        <v>15</v>
      </c>
      <c r="I26" s="75" t="str">
        <f>IF(I18="","",I18)</f>
        <v/>
      </c>
      <c r="J26" s="58" t="s">
        <v>16</v>
      </c>
      <c r="K26" s="36"/>
      <c r="L26" s="69"/>
      <c r="M26" s="56" t="s">
        <v>15</v>
      </c>
      <c r="N26" s="75" t="str">
        <f>IF(N18="","",N18)</f>
        <v/>
      </c>
      <c r="O26" s="58" t="s">
        <v>16</v>
      </c>
      <c r="P26" s="170"/>
      <c r="Q26" s="171"/>
      <c r="R26" s="171"/>
      <c r="S26" s="171"/>
      <c r="T26" s="171"/>
      <c r="U26" s="171"/>
      <c r="V26" s="95"/>
      <c r="W26" s="95"/>
      <c r="X26" s="37"/>
      <c r="Y26" s="16"/>
      <c r="Z26" s="6"/>
      <c r="AA26" s="6"/>
      <c r="AB26" s="6">
        <v>25</v>
      </c>
      <c r="AC26" s="6">
        <v>25</v>
      </c>
    </row>
    <row r="27" spans="2:29" ht="18.75" customHeight="1" thickBot="1">
      <c r="B27" s="139" t="s">
        <v>11</v>
      </c>
      <c r="C27" s="140"/>
      <c r="D27" s="140"/>
      <c r="E27" s="141"/>
      <c r="F27" s="36"/>
      <c r="G27" s="139" t="s">
        <v>11</v>
      </c>
      <c r="H27" s="140"/>
      <c r="I27" s="140"/>
      <c r="J27" s="141"/>
      <c r="K27" s="36"/>
      <c r="L27" s="139" t="s">
        <v>11</v>
      </c>
      <c r="M27" s="140"/>
      <c r="N27" s="140"/>
      <c r="O27" s="141"/>
      <c r="P27" s="95"/>
      <c r="Q27" s="95"/>
      <c r="R27" s="11" t="s">
        <v>12</v>
      </c>
      <c r="S27" s="39"/>
      <c r="T27" s="39"/>
      <c r="U27" s="39"/>
      <c r="V27" s="95"/>
      <c r="W27" s="95"/>
      <c r="X27" s="85"/>
      <c r="Y27" s="16"/>
      <c r="Z27" s="6"/>
      <c r="AA27" s="6"/>
      <c r="AB27" s="6">
        <v>26</v>
      </c>
      <c r="AC27" s="6">
        <v>26</v>
      </c>
    </row>
    <row r="28" spans="2:29" ht="18.5" customHeight="1">
      <c r="B28" s="142"/>
      <c r="C28" s="143"/>
      <c r="D28" s="143"/>
      <c r="E28" s="144"/>
      <c r="F28" s="36"/>
      <c r="G28" s="142"/>
      <c r="H28" s="143"/>
      <c r="I28" s="143"/>
      <c r="J28" s="144"/>
      <c r="K28" s="36"/>
      <c r="L28" s="142"/>
      <c r="M28" s="143"/>
      <c r="N28" s="143"/>
      <c r="O28" s="144"/>
      <c r="P28" s="95"/>
      <c r="Q28" s="95"/>
      <c r="R28" s="113" t="str">
        <f>IF(AND(B28="",G28="",L28=""),"",IF(OR(B28="",G28="",L28=""),"売上高をすべて入力
すると表示されます",SUM(B28,G28,L28)))</f>
        <v/>
      </c>
      <c r="S28" s="114"/>
      <c r="T28" s="114"/>
      <c r="U28" s="115"/>
      <c r="V28" s="95"/>
      <c r="W28" s="95"/>
      <c r="X28" s="37"/>
      <c r="Y28" s="16"/>
      <c r="Z28" s="6"/>
      <c r="AA28" s="6"/>
      <c r="AB28" s="6">
        <v>27</v>
      </c>
      <c r="AC28" s="6">
        <v>27</v>
      </c>
    </row>
    <row r="29" spans="2:29" ht="18.75" customHeight="1" thickBot="1">
      <c r="B29" s="145"/>
      <c r="C29" s="146"/>
      <c r="D29" s="146"/>
      <c r="E29" s="147"/>
      <c r="F29" s="36"/>
      <c r="G29" s="145"/>
      <c r="H29" s="146"/>
      <c r="I29" s="146"/>
      <c r="J29" s="147"/>
      <c r="K29" s="36"/>
      <c r="L29" s="145"/>
      <c r="M29" s="146"/>
      <c r="N29" s="146"/>
      <c r="O29" s="147"/>
      <c r="P29" s="95"/>
      <c r="Q29" s="95"/>
      <c r="R29" s="116"/>
      <c r="S29" s="117"/>
      <c r="T29" s="117"/>
      <c r="U29" s="118"/>
      <c r="V29" s="95"/>
      <c r="W29" s="95"/>
      <c r="X29" s="85"/>
      <c r="Y29" s="16"/>
      <c r="Z29" s="6"/>
      <c r="AA29" s="6"/>
      <c r="AB29" s="6">
        <v>28</v>
      </c>
      <c r="AC29" s="6">
        <v>28</v>
      </c>
    </row>
    <row r="30" spans="2:29" ht="19.5" customHeight="1">
      <c r="B30" s="80" t="s">
        <v>17</v>
      </c>
      <c r="N30" s="36"/>
      <c r="O30" s="36"/>
      <c r="P30" s="95"/>
      <c r="Q30" s="98" t="str">
        <f>IF(B18&amp;D18="20221",49,"")&amp;IF(B18&amp;D18="20222",50,"")&amp;IF(B18&amp;D18="20223",51,"")&amp;IF(B18&amp;D18="20224",52,"")&amp;IF(B18&amp;D18="20225",53,"")&amp;IF(B18&amp;D18="20226",54,"")&amp;IF(B18&amp;D18="20227",55,"")&amp;IF(B18&amp;D18="20228",56,"")&amp;IF(B18&amp;D18="20229",57,"")&amp;IF(B18&amp;D18="202210",58,"")&amp;IF(B18&amp;D18="202211",59,"")&amp;IF(B18&amp;D18="202212",60,"")&amp;IF(B18&amp;D18="20231",61,"")&amp;IF(B18&amp;D18="20232",62,"")</f>
        <v/>
      </c>
      <c r="R30" s="98" t="str">
        <f>IF(G18&amp;I18="20221",49,"")&amp;IF(G18&amp;I18="20222",50,"")&amp;IF(G18&amp;I18="20223",51,"")&amp;IF(G18&amp;I18="20224",52,"")&amp;IF(G18&amp;I18="20225",53,"")&amp;IF(G18&amp;I18="20226",54,"")&amp;IF(G18&amp;I18="20227",55,"")&amp;IF(G18&amp;I18="20228",56,"")&amp;IF(G18&amp;I18="20229",57,"")&amp;IF(G18&amp;I18="202210",58,"")&amp;IF(G18&amp;I18="202211",59,"")&amp;IF(G18&amp;I18="202212",60,"")&amp;IF(G18&amp;I18="20231",61,"")&amp;IF(G18&amp;I18="20232",62,"")</f>
        <v/>
      </c>
      <c r="S30" s="83" t="str">
        <f>IF(L18&amp;N18="20221",49,"")&amp;IF(L18&amp;N18="20222",50,"")&amp;IF(L18&amp;N18="20223",51,"")&amp;IF(L18&amp;N18="20224",52,"")&amp;IF(L18&amp;N18="20225",53,"")&amp;IF(L18&amp;N18="20226",54,"")&amp;IF(L18&amp;N18="20227",55,"")&amp;IF(L18&amp;N18="20228",56,"")&amp;IF(L18&amp;N18="20229",57,"")&amp;IF(L18&amp;N18="202210",58,"")&amp;IF(L18&amp;N18="202211",59,"")&amp;IF(L18&amp;N18="202212",60,"")&amp;IF(L18&amp;N18="20231",61,"")&amp;IF(L18&amp;N18="20232",62,"")</f>
        <v/>
      </c>
      <c r="T30" s="99" t="str">
        <f>IF(OR(T32="",U32=""),"",T32-U32)</f>
        <v/>
      </c>
      <c r="U30" s="51" t="str">
        <f>IF(T30="","",IF(T30&lt;=5,"〇","✕"))</f>
        <v/>
      </c>
      <c r="V30" s="98"/>
      <c r="W30" s="46"/>
      <c r="X30" s="37"/>
      <c r="Y30" s="6"/>
      <c r="Z30" s="6"/>
      <c r="AA30" s="6"/>
      <c r="AB30" s="6">
        <v>29</v>
      </c>
      <c r="AC30" s="6"/>
    </row>
    <row r="31" spans="2:29" ht="19.5" customHeight="1">
      <c r="B31" s="23" t="str">
        <f>IF(B26&lt;&gt;"","",IF(OR(G26&lt;&gt;"",L26&lt;&gt;"",B28&lt;&gt;"",G28&lt;&gt;"",L28&lt;&gt;"",R40&lt;&gt;"",T40&lt;&gt;"",J42&lt;&gt;"",J43&lt;&gt;"",J45&lt;&gt;""),"↑選択年を入力してください",""))</f>
        <v/>
      </c>
      <c r="C31" s="36"/>
      <c r="D31" s="36"/>
      <c r="E31" s="36"/>
      <c r="F31" s="36"/>
      <c r="G31" s="23" t="str">
        <f>IF(G26&lt;&gt;"","",IF(OR(L26&lt;&gt;"",B28&lt;&gt;"",G28&lt;&gt;"",L28&lt;&gt;"",R40&lt;&gt;"",T40&lt;&gt;"",J42&lt;&gt;"",J43&lt;&gt;"",J45&lt;&gt;""),"↑選択年を入力してください",""))</f>
        <v/>
      </c>
      <c r="H31" s="36"/>
      <c r="I31" s="36"/>
      <c r="J31" s="36"/>
      <c r="K31" s="36"/>
      <c r="L31" s="23" t="str">
        <f>IF(L26&lt;&gt;"","",IF(OR(B28&lt;&gt;"",G28&lt;&gt;"",L28&lt;&gt;"",R40&lt;&gt;"",T40&lt;&gt;"",J42&lt;&gt;"",J43&lt;&gt;"",J45&lt;&gt;""),"↑選択年を入力してください",""))</f>
        <v/>
      </c>
      <c r="M31" s="36"/>
      <c r="N31" s="13"/>
      <c r="O31" s="13"/>
      <c r="P31" s="11"/>
      <c r="Q31" s="98" t="str">
        <f>IF(B26&amp;D26="20191",13,"")&amp;IF(B26&amp;D26="20192",14,"")&amp;IF(B26&amp;D26="20193",15,"")&amp;IF(B26&amp;D26="20194",16,"")&amp;IF(B26&amp;D26="20195",17,"")&amp;IF(B26&amp;D26="20196",18,"")&amp;IF(B26&amp;D26="20197",19,"")&amp;IF(B26&amp;D26="20198",20,"")&amp;IF(B26&amp;D26="20199",21,"")&amp;IF(B26&amp;D26="201910",22,"")&amp;IF(B26&amp;D26="201911",23,"")&amp;IF(B26&amp;D26="201912",24,"")&amp;IF(B26&amp;D26="20201",25,"")&amp;IF(B26&amp;D26="20202",26,"")&amp;IF(B26&amp;D26="20203",27,"")&amp;IF(B26&amp;D26="20204",28,"")&amp;IF(B26&amp;D26="20205",29,"")&amp;IF(B26&amp;D26="20206",30,"")&amp;IF(B26&amp;D26="20207",31,"")&amp;IF(B26&amp;D26="20208",32,"")&amp;IF(B26&amp;D26="20209",33,"")&amp;IF(B26&amp;D26="202010",34,"")&amp;IF(B26&amp;D26="202011",35,"")&amp;IF(B26&amp;D26="202012",36,"")&amp;IF(B26&amp;D26="20211",37,"")&amp;IF(B26&amp;D26="20212",38,"")&amp;IF(B26&amp;D26="20213",39,"")&amp;IF(B26&amp;D26="20214",40,"")&amp;IF(B26&amp;D26="20215",41,"")&amp;IF(B26&amp;D26="20216",42,"")&amp;IF(B26&amp;D26="20217",43,"")&amp;IF(B26&amp;D26="20218",44,"")&amp;IF(B26&amp;D26="20219",45,"")&amp;IF(B26&amp;D26="202110",46,"")&amp;IF(B26&amp;D26="202111",47,"")&amp;IF(B26&amp;D26="202112",48,"")</f>
        <v/>
      </c>
      <c r="R31" s="98" t="str">
        <f>IF(G26&amp;I26="20191",13,"")&amp;IF(G26&amp;I26="20192",14,"")&amp;IF(G26&amp;I26="20193",15,"")&amp;IF(G26&amp;I26="20194",16,"")&amp;IF(G26&amp;I26="20195",17,"")&amp;IF(G26&amp;I26="20196",18,"")&amp;IF(G26&amp;I26="20197",19,"")&amp;IF(G26&amp;I26="20198",20,"")&amp;IF(G26&amp;I26="20199",21,"")&amp;IF(G26&amp;I26="201910",22,"")&amp;IF(G26&amp;I26="201911",23,"")&amp;IF(G26&amp;I26="201912",24,"")&amp;IF(G26&amp;I26="20201",25,"")&amp;IF(G26&amp;I26="20202",26,"")&amp;IF(G26&amp;I26="20203",27,"")&amp;IF(G26&amp;I26="20204",28,"")&amp;IF(G26&amp;I26="20205",29,"")&amp;IF(G26&amp;I26="20206",30,"")&amp;IF(G26&amp;I26="20207",31,"")&amp;IF(G26&amp;I26="20208",32,"")&amp;IF(G26&amp;I26="20209",33,"")&amp;IF(G26&amp;I26="202010",34,"")&amp;IF(G26&amp;I26="202011",35,"")&amp;IF(G26&amp;I26="202012",36,"")&amp;IF(G26&amp;I26="20211",37,"")&amp;IF(G26&amp;I26="20212",38,"")&amp;IF(G26&amp;I26="20213",39,"")&amp;IF(G26&amp;I26="20214",40,"")&amp;IF(G26&amp;I26="20215",41,"")&amp;IF(G26&amp;I26="20216",42,"")&amp;IF(G26&amp;I26="20217",43,"")&amp;IF(G26&amp;I26="20218",44,"")&amp;IF(G26&amp;I26="20219",45,"")&amp;IF(G26&amp;I26="202110",46,"")&amp;IF(G26&amp;I26="202111",47,"")&amp;IF(G26&amp;I26="202112",48,"")</f>
        <v/>
      </c>
      <c r="S31" s="83" t="str">
        <f>IF(L26&amp;N26="20191",13,"")&amp;IF(L26&amp;N26="20192",14,"")&amp;IF(L26&amp;N26="20193",15,"")&amp;IF(L26&amp;N26="20194",16,"")&amp;IF(L26&amp;N26="20195",17,"")&amp;IF(L26&amp;N26="20196",18,"")&amp;IF(L26&amp;N26="20197",19,"")&amp;IF(L26&amp;N26="20198",20,"")&amp;IF(L26&amp;N26="20199",21,"")&amp;IF(L26&amp;N26="201910",22,"")&amp;IF(L26&amp;N26="201911",23,"")&amp;IF(L26&amp;N26="201912",24,"")&amp;IF(L26&amp;N26="20201",25,"")&amp;IF(L26&amp;N26="20202",26,"")&amp;IF(L26&amp;N26="20203",27,"")&amp;IF(L26&amp;N26="20204",28,"")&amp;IF(L26&amp;N26="20205",29,"")&amp;IF(L26&amp;N26="20206",30,"")&amp;IF(L26&amp;N26="20207",31,"")&amp;IF(L26&amp;N26="20208",32,"")&amp;IF(L26&amp;N26="20209",33,"")&amp;IF(L26&amp;N26="202010",34,"")&amp;IF(L26&amp;N26="202011",35,"")&amp;IF(L26&amp;N26="202012",36,"")&amp;IF(L26&amp;N26="20211",37,"")&amp;IF(L26&amp;N26="20212",38,"")&amp;IF(L26&amp;N26="20213",39,"")&amp;IF(L26&amp;N26="20214",40,"")&amp;IF(L26&amp;N26="20215",41,"")&amp;IF(L26&amp;N26="20216",42,"")&amp;IF(L26&amp;N26="20217",43,"")&amp;IF(L26&amp;N26="20218",44,"")&amp;IF(L26&amp;N26="20219",45,"")&amp;IF(L26&amp;N26="202110",46,"")&amp;IF(L26&amp;N26="202111",47,"")&amp;IF(L26&amp;N26="202112",48,"")</f>
        <v/>
      </c>
      <c r="T31" s="99" t="str">
        <f>IF(OR(T33="",U33=""),"",T33-U33)</f>
        <v/>
      </c>
      <c r="U31" s="51" t="str">
        <f>IF(T31="","",IF(T31&lt;=5,"〇","✕"))</f>
        <v/>
      </c>
      <c r="V31" s="98"/>
      <c r="W31" s="46"/>
      <c r="X31" s="16"/>
      <c r="Y31" s="6"/>
      <c r="Z31" s="6"/>
      <c r="AA31" s="6"/>
      <c r="AB31" s="6">
        <v>30</v>
      </c>
      <c r="AC31" s="6"/>
    </row>
    <row r="32" spans="2:29" ht="19.5" customHeight="1">
      <c r="B32" s="14" t="str">
        <f>IF(B28&lt;&gt;"","",IF(OR(G28&lt;&gt;"",L28&lt;&gt;"",R40&lt;&gt;"",T40&lt;&gt;"",J42&lt;&gt;"",J43&lt;&gt;"",J45&lt;&gt;""),"↑売上高を入力してください",""))</f>
        <v/>
      </c>
      <c r="C32" s="13"/>
      <c r="D32" s="13"/>
      <c r="E32" s="13"/>
      <c r="F32" s="13"/>
      <c r="G32" s="14" t="str">
        <f>IF(G28&lt;&gt;"","",IF(OR(L28&lt;&gt;"",R40&lt;&gt;"",T40&lt;&gt;"",J42&lt;&gt;"",J43&lt;&gt;"",J45&lt;&gt;""),"↑売上高を入力してください",""))</f>
        <v/>
      </c>
      <c r="H32" s="13"/>
      <c r="I32" s="13"/>
      <c r="J32" s="13"/>
      <c r="K32" s="13"/>
      <c r="L32" s="23" t="str">
        <f>IF(L28&lt;&gt;"","",IF(OR(R40&lt;&gt;"",T40&lt;&gt;"",J42&lt;&gt;"",J43&lt;&gt;"",J45&lt;&gt;""),"↑売上高を入力してください",""))</f>
        <v/>
      </c>
      <c r="M32" s="13"/>
      <c r="P32" s="6"/>
      <c r="Q32" s="83" t="str">
        <f t="shared" ref="Q32:S32" si="0">IF(Q30="","",VALUE(Q30))</f>
        <v/>
      </c>
      <c r="R32" s="83" t="str">
        <f t="shared" si="0"/>
        <v/>
      </c>
      <c r="S32" s="83" t="str">
        <f t="shared" si="0"/>
        <v/>
      </c>
      <c r="T32" s="83" t="str">
        <f>IF(AND(Q32&gt;R32,R32&gt;S32),Q32,IF(AND(Q32&gt;S32,S32&gt;R32),Q32,IF(AND(R32&gt;Q32,Q32&gt;S32),R32,IF(AND(R32&gt;S32,S32&gt;Q32),R32,S32))))</f>
        <v/>
      </c>
      <c r="U32" s="83" t="str">
        <f>IF(AND(Q32&lt;R32,R32&lt;S32),Q32,IF(AND(Q32&lt;S32,S32&lt;R32),Q32,IF(AND(R32&lt;Q32,Q32&lt;S32),R32,IF(AND(R32&lt;S32,S32&lt;Q32),R32,S32))))</f>
        <v/>
      </c>
      <c r="V32" s="100"/>
      <c r="W32" s="6"/>
      <c r="X32" s="6"/>
      <c r="Y32" s="6"/>
      <c r="Z32" s="6"/>
      <c r="AA32" s="6"/>
      <c r="AB32" s="6">
        <v>31</v>
      </c>
      <c r="AC32" s="6"/>
    </row>
    <row r="33" spans="1:28" ht="20" customHeight="1" thickBot="1">
      <c r="B33" s="60" t="str">
        <f>IF(D18&lt;&gt;D26,"比較に用いる月が①と同月になっていません","")</f>
        <v/>
      </c>
      <c r="C33" s="60"/>
      <c r="D33" s="60"/>
      <c r="E33" s="60"/>
      <c r="F33" s="60"/>
      <c r="G33" s="60" t="str">
        <f>IF(I18&lt;&gt;I26,"比較に用いる月が①と同月になっていません","")</f>
        <v/>
      </c>
      <c r="H33" s="60"/>
      <c r="I33" s="60"/>
      <c r="J33" s="60"/>
      <c r="K33" s="60"/>
      <c r="L33" s="60" t="str">
        <f>IF(N18&lt;&gt;N26,"比較に用いる月が①と同月になっていません","")</f>
        <v/>
      </c>
      <c r="M33" s="60"/>
      <c r="N33" s="60"/>
      <c r="O33" s="60"/>
      <c r="P33" s="96"/>
      <c r="Q33" s="101" t="str">
        <f t="shared" ref="Q33:S33" si="1">IF(Q31="","",VALUE(Q31))</f>
        <v/>
      </c>
      <c r="R33" s="101" t="str">
        <f t="shared" si="1"/>
        <v/>
      </c>
      <c r="S33" s="101" t="str">
        <f t="shared" si="1"/>
        <v/>
      </c>
      <c r="T33" s="101" t="str">
        <f>IF(AND(Q33&gt;R33,R33&gt;S33),Q33,IF(AND(Q33&gt;S33,S33&gt;R33),Q33,IF(AND(R33&gt;Q33,Q33&gt;S33),R33,IF(AND(R33&gt;S33,S33&gt;Q33),R33,S33))))</f>
        <v/>
      </c>
      <c r="U33" s="101" t="str">
        <f>IF(AND(Q33&lt;R33,R33&lt;S33),Q33,IF(AND(Q33&lt;S33,S33&lt;R33),Q33,IF(AND(R33&lt;Q33,Q33&lt;S33),R33,IF(AND(R33&lt;S33,S33&lt;Q33),R33,S33))))</f>
        <v/>
      </c>
      <c r="V33" s="100"/>
      <c r="W33" s="6"/>
      <c r="X33" s="6"/>
      <c r="Y33" s="16"/>
      <c r="Z33" s="6"/>
      <c r="AA33" s="6"/>
      <c r="AB33" s="6"/>
    </row>
    <row r="34" spans="1:28" ht="19.5" customHeight="1">
      <c r="B34" s="107" t="s">
        <v>18</v>
      </c>
      <c r="C34" s="108"/>
      <c r="D34" s="108"/>
      <c r="E34" s="108"/>
      <c r="F34" s="109"/>
      <c r="G34" s="104" t="s">
        <v>19</v>
      </c>
      <c r="H34" s="106"/>
      <c r="I34" s="107" t="s">
        <v>20</v>
      </c>
      <c r="J34" s="108"/>
      <c r="K34" s="108"/>
      <c r="L34" s="108"/>
      <c r="M34" s="109"/>
      <c r="N34" s="104" t="s">
        <v>21</v>
      </c>
      <c r="O34" s="105"/>
      <c r="P34" s="106"/>
      <c r="Q34" s="107" t="s">
        <v>22</v>
      </c>
      <c r="R34" s="108"/>
      <c r="S34" s="108"/>
      <c r="T34" s="108"/>
      <c r="U34" s="109"/>
      <c r="V34" s="150"/>
      <c r="W34" s="151"/>
      <c r="X34" s="151"/>
      <c r="Y34" s="97"/>
      <c r="Z34" s="6"/>
      <c r="AA34" s="6"/>
      <c r="AB34" s="6"/>
    </row>
    <row r="35" spans="1:28" ht="19.5" customHeight="1" thickBot="1">
      <c r="B35" s="110"/>
      <c r="C35" s="111"/>
      <c r="D35" s="111"/>
      <c r="E35" s="111"/>
      <c r="F35" s="112"/>
      <c r="G35" s="104"/>
      <c r="H35" s="106"/>
      <c r="I35" s="110"/>
      <c r="J35" s="111"/>
      <c r="K35" s="111"/>
      <c r="L35" s="111"/>
      <c r="M35" s="112"/>
      <c r="N35" s="104"/>
      <c r="O35" s="105"/>
      <c r="P35" s="106"/>
      <c r="Q35" s="110"/>
      <c r="R35" s="111"/>
      <c r="S35" s="111"/>
      <c r="T35" s="111"/>
      <c r="U35" s="112"/>
      <c r="V35" s="150"/>
      <c r="W35" s="151"/>
      <c r="X35" s="151"/>
      <c r="Y35" s="97"/>
      <c r="Z35" s="6"/>
      <c r="AA35" s="6"/>
      <c r="AB35" s="6"/>
    </row>
    <row r="36" spans="1:28" ht="19.5" customHeight="1">
      <c r="B36" s="152" t="str">
        <f>IFERROR(IF(OR(R20="",R28=""),"",R28-R20),"")</f>
        <v/>
      </c>
      <c r="C36" s="153"/>
      <c r="D36" s="153"/>
      <c r="E36" s="153"/>
      <c r="F36" s="154"/>
      <c r="G36" s="104"/>
      <c r="H36" s="106"/>
      <c r="I36" s="158" t="str">
        <f>IFERROR(IF(R28="","",R28),"")</f>
        <v/>
      </c>
      <c r="J36" s="159"/>
      <c r="K36" s="159"/>
      <c r="L36" s="159"/>
      <c r="M36" s="160"/>
      <c r="N36" s="104"/>
      <c r="O36" s="105"/>
      <c r="P36" s="106"/>
      <c r="Q36" s="164" t="str">
        <f>IFERROR(IF(OR(B36="",I36=""),"",IF(R20&gt;=R28,0,IF(I36&lt;0,ROUNDDOWN($B$36/ABS($I$36),3),ROUNDDOWN($B$36/$I$36,3)))),"")</f>
        <v/>
      </c>
      <c r="R36" s="165"/>
      <c r="S36" s="165"/>
      <c r="T36" s="165"/>
      <c r="U36" s="166"/>
      <c r="V36" s="150"/>
      <c r="W36" s="151"/>
      <c r="X36" s="151"/>
      <c r="Y36" s="97"/>
      <c r="Z36" s="6"/>
      <c r="AA36" s="6"/>
      <c r="AB36" s="6"/>
    </row>
    <row r="37" spans="1:28" ht="19.5" customHeight="1" thickBot="1">
      <c r="B37" s="155"/>
      <c r="C37" s="156"/>
      <c r="D37" s="156"/>
      <c r="E37" s="156"/>
      <c r="F37" s="157"/>
      <c r="G37" s="104"/>
      <c r="H37" s="106"/>
      <c r="I37" s="161"/>
      <c r="J37" s="162"/>
      <c r="K37" s="162"/>
      <c r="L37" s="162"/>
      <c r="M37" s="163"/>
      <c r="N37" s="104"/>
      <c r="O37" s="105"/>
      <c r="P37" s="106"/>
      <c r="Q37" s="167"/>
      <c r="R37" s="168"/>
      <c r="S37" s="168"/>
      <c r="T37" s="168"/>
      <c r="U37" s="169"/>
      <c r="V37" s="150"/>
      <c r="W37" s="151"/>
      <c r="X37" s="151"/>
      <c r="Y37" s="97"/>
      <c r="Z37" s="6"/>
      <c r="AA37" s="6"/>
      <c r="AB37" s="6"/>
    </row>
    <row r="38" spans="1:28" ht="18.5" customHeight="1">
      <c r="B38" s="138" t="str">
        <f>IF(Q36&lt;0.1,"売上高の減少率が10％未満です。売上高のご確認をお願い致します。","")</f>
        <v/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8" s="6" customFormat="1" ht="19.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Z39" s="41"/>
      <c r="AA39" s="41"/>
    </row>
    <row r="40" spans="1:28" ht="19.5" customHeight="1">
      <c r="B40" s="42"/>
      <c r="C40" s="42"/>
      <c r="E40" s="45"/>
      <c r="F40" s="45"/>
      <c r="I40" s="89" t="str">
        <f>IF(AND(R40=2,OR(T40=29,T40=30,T40=31)),"2023年2月29日～31日は選択できません","")</f>
        <v/>
      </c>
      <c r="J40" s="76"/>
      <c r="K40" s="76"/>
      <c r="L40" s="76"/>
      <c r="M40" s="76"/>
      <c r="N40" s="74"/>
      <c r="O40" s="74"/>
      <c r="P40" s="66"/>
      <c r="Q40" s="32" t="s">
        <v>15</v>
      </c>
      <c r="R40" s="66"/>
      <c r="S40" s="32" t="s">
        <v>10</v>
      </c>
      <c r="T40" s="67"/>
      <c r="U40" s="33" t="s">
        <v>23</v>
      </c>
    </row>
    <row r="41" spans="1:28" ht="19.5" customHeight="1">
      <c r="A41" s="19"/>
      <c r="B41" s="19"/>
      <c r="C41" s="19"/>
      <c r="D41" s="19"/>
      <c r="E41" s="19"/>
      <c r="F41" s="19"/>
      <c r="G41" s="19"/>
      <c r="H41" s="19"/>
      <c r="I41" s="19"/>
      <c r="J41" s="13" t="str">
        <f>IF(OR(AND(P40="",R40&lt;&gt;""),AND(P40="",T40&lt;&gt;""),),"記入年を入力してください",IF(AND(R40="",T40&lt;&gt;""),"記入月を入力してください",""))</f>
        <v/>
      </c>
      <c r="K41" s="43"/>
      <c r="L41" s="43"/>
      <c r="M41" s="43"/>
      <c r="N41" s="43"/>
      <c r="O41" s="43"/>
      <c r="P41" s="43" t="str">
        <f>IF(OR(AND(OR(P40="",R40="",T40=""),J42&lt;&gt;""),AND(OR(P40="",R40="",T40=""),J43&lt;&gt;""),AND(OR(P40="",R40="",T40=""),J44&lt;&gt;""),AND(OR(P40="",R40="",T40=""),J45&lt;&gt;"")),"※記入年月日を入力してください","")</f>
        <v/>
      </c>
      <c r="Q41" s="43"/>
      <c r="R41" s="43"/>
      <c r="S41" s="43"/>
      <c r="T41" s="43"/>
      <c r="U41" s="43"/>
    </row>
    <row r="42" spans="1:28" ht="19.5" customHeight="1" thickBot="1">
      <c r="A42" s="44" t="str">
        <f>IF(OR(AND(J42="",J43&lt;&gt;""),AND(J42="",J44&lt;&gt;""),AND(J42="",J45&lt;&gt;"")),"※住所を入力してください","")</f>
        <v/>
      </c>
      <c r="C42" s="44"/>
      <c r="D42" s="44"/>
      <c r="E42" s="44"/>
      <c r="F42" s="44"/>
      <c r="G42" s="122" t="s">
        <v>24</v>
      </c>
      <c r="H42" s="122"/>
      <c r="I42" s="122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</row>
    <row r="43" spans="1:28" ht="19.5" customHeight="1" thickBot="1">
      <c r="A43" s="44" t="str">
        <f>IF(OR(AND(J43="",J44&lt;&gt;""),AND(J43="",J45&lt;&gt;"")),"※名称を入力してください","")</f>
        <v/>
      </c>
      <c r="C43" s="44"/>
      <c r="D43" s="44"/>
      <c r="E43" s="44"/>
      <c r="F43" s="44"/>
      <c r="G43" s="122" t="s">
        <v>25</v>
      </c>
      <c r="H43" s="122"/>
      <c r="I43" s="12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8" ht="19.5" customHeight="1" thickBot="1">
      <c r="A44" s="43" t="str">
        <f>IF(OR(AND(J43="",J44&lt;&gt;""),AND(J43="",J45&lt;&gt;"")),"（個人事業主の方は、","")</f>
        <v/>
      </c>
      <c r="B44" s="76"/>
      <c r="C44" s="76"/>
      <c r="D44" s="76"/>
      <c r="E44" s="76"/>
      <c r="F44" s="76"/>
      <c r="G44" s="122" t="s">
        <v>26</v>
      </c>
      <c r="H44" s="122"/>
      <c r="I44" s="12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8" ht="19.5" customHeight="1" thickBot="1">
      <c r="A45" s="43" t="str">
        <f>IF(OR(AND(J43="",J44&lt;&gt;""),AND(J43="",J45&lt;&gt;"")),"　 名称の入力は必須ではございません）","")</f>
        <v/>
      </c>
      <c r="B45" s="76"/>
      <c r="C45" s="76"/>
      <c r="D45" s="76"/>
      <c r="E45" s="76"/>
      <c r="F45" s="76"/>
      <c r="G45" s="122" t="s">
        <v>27</v>
      </c>
      <c r="H45" s="122"/>
      <c r="I45" s="12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8" ht="19.5" customHeight="1" thickBot="1">
      <c r="A46" s="44" t="str">
        <f>IF(OR(AND(J45="",J46&lt;&gt;""),AND(J45="",J42&lt;&gt;""),AND(J45="",J43&lt;&gt;"")),"※代表者氏名を入力してください","")</f>
        <v/>
      </c>
      <c r="B46" s="70"/>
      <c r="C46" s="70"/>
      <c r="D46" s="70"/>
      <c r="E46" s="70"/>
      <c r="F46" s="70"/>
      <c r="G46" s="122" t="s">
        <v>28</v>
      </c>
      <c r="H46" s="122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8" ht="19.5" customHeight="1">
      <c r="A47" s="17"/>
      <c r="B47" s="72"/>
      <c r="C47" s="72"/>
      <c r="D47" s="72"/>
      <c r="E47" s="72"/>
      <c r="F47" s="72"/>
      <c r="G47" s="47"/>
      <c r="H47" s="72"/>
      <c r="I47" s="72"/>
      <c r="J47" s="73" t="s">
        <v>29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7"/>
      <c r="W47" s="17"/>
      <c r="X47" s="17"/>
    </row>
    <row r="48" spans="1:28" ht="19.5" customHeight="1">
      <c r="A48" s="19"/>
      <c r="B48" s="124" t="str">
        <f>IF(Q36="","",IF(J46="","申請する事業類型を選択してください。",IF(J46&lt;&gt;"緊急対策枠","こちらは緊急対策枠申請用のフォーマットとなります。"&amp;CHAR(10)&amp;"加点申請用のフォーマットを使用してください。","")))</f>
        <v/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4" ht="19.5" customHeight="1">
      <c r="A49" s="19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4" ht="17" customHeight="1">
      <c r="A50" s="125" t="str">
        <f>IF(AND(B14="",B23="",B24="",G23="",G24="",L23="",L24="",B31="",B32="",G31="",G32="",L31="",L32="",I40="",J41="",P41="",A42="",A43="",A46="",P17="",N25="",P18="",B38="",B48=""),"","エラーが残っています。全てのエラーを修正してご提出ください。")</f>
        <v/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1:24" ht="19.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7"/>
      <c r="X51" s="17"/>
    </row>
    <row r="52" spans="1:24" ht="26.75" customHeight="1">
      <c r="A52" s="17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7"/>
      <c r="W52" s="17"/>
      <c r="X52" s="17"/>
    </row>
    <row r="53" spans="1:24" ht="28.25" customHeight="1">
      <c r="A53" s="17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7"/>
      <c r="W53" s="17"/>
      <c r="X53" s="17"/>
    </row>
    <row r="54" spans="1:24" ht="19.5" customHeight="1">
      <c r="A54" s="17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7"/>
      <c r="W54" s="17"/>
      <c r="X54" s="17"/>
    </row>
    <row r="55" spans="1:24" ht="19.5" customHeight="1">
      <c r="A55" s="17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7"/>
      <c r="W55" s="17"/>
      <c r="X55" s="17"/>
    </row>
  </sheetData>
  <sheetProtection algorithmName="SHA-512" hashValue="AKz+aUSsvYdma1dO4EV1MdxPBTWoJaSsAjcSu6W02Pujb36NJDLvERl7mUqyWo4zeXEBbhQntk0h5qehVO4GrA==" saltValue="yZzONFk1cxFn2z5ajxKDXw==" spinCount="100000" sheet="1" selectLockedCells="1"/>
  <mergeCells count="48">
    <mergeCell ref="G1:U1"/>
    <mergeCell ref="V34:X37"/>
    <mergeCell ref="B36:F37"/>
    <mergeCell ref="I36:M37"/>
    <mergeCell ref="Q36:U37"/>
    <mergeCell ref="B34:F35"/>
    <mergeCell ref="P26:U26"/>
    <mergeCell ref="P18:U18"/>
    <mergeCell ref="R20:U21"/>
    <mergeCell ref="B19:E19"/>
    <mergeCell ref="G19:J19"/>
    <mergeCell ref="L19:O19"/>
    <mergeCell ref="B20:E21"/>
    <mergeCell ref="G20:J21"/>
    <mergeCell ref="L20:O21"/>
    <mergeCell ref="B14:U14"/>
    <mergeCell ref="A2:V2"/>
    <mergeCell ref="A6:V6"/>
    <mergeCell ref="B9:U13"/>
    <mergeCell ref="B4:U4"/>
    <mergeCell ref="B52:U52"/>
    <mergeCell ref="B38:U39"/>
    <mergeCell ref="B27:E27"/>
    <mergeCell ref="G27:J27"/>
    <mergeCell ref="L27:O27"/>
    <mergeCell ref="B28:E29"/>
    <mergeCell ref="G28:J29"/>
    <mergeCell ref="L28:O29"/>
    <mergeCell ref="G42:I42"/>
    <mergeCell ref="J42:U42"/>
    <mergeCell ref="G34:H37"/>
    <mergeCell ref="I34:M35"/>
    <mergeCell ref="B55:U55"/>
    <mergeCell ref="G43:I43"/>
    <mergeCell ref="J43:U43"/>
    <mergeCell ref="G44:I44"/>
    <mergeCell ref="J44:U44"/>
    <mergeCell ref="G45:I45"/>
    <mergeCell ref="J45:U45"/>
    <mergeCell ref="J46:U46"/>
    <mergeCell ref="G46:I46"/>
    <mergeCell ref="B48:U49"/>
    <mergeCell ref="A50:V51"/>
    <mergeCell ref="N34:P37"/>
    <mergeCell ref="Q34:U35"/>
    <mergeCell ref="R28:U29"/>
    <mergeCell ref="B53:U53"/>
    <mergeCell ref="B54:U54"/>
  </mergeCells>
  <phoneticPr fontId="2"/>
  <conditionalFormatting sqref="J42 J43 J45 J46">
    <cfRule type="expression" dxfId="47" priority="41">
      <formula>J42=""</formula>
    </cfRule>
  </conditionalFormatting>
  <conditionalFormatting sqref="Q36:U37">
    <cfRule type="expression" dxfId="46" priority="40">
      <formula>$Q$36&lt;0.1</formula>
    </cfRule>
  </conditionalFormatting>
  <conditionalFormatting sqref="B9:U13">
    <cfRule type="expression" dxfId="45" priority="37">
      <formula>$B$9=""</formula>
    </cfRule>
  </conditionalFormatting>
  <conditionalFormatting sqref="T40">
    <cfRule type="expression" dxfId="44" priority="33">
      <formula>$T$40=""</formula>
    </cfRule>
  </conditionalFormatting>
  <conditionalFormatting sqref="B20">
    <cfRule type="expression" dxfId="43" priority="32">
      <formula>$B$19=""</formula>
    </cfRule>
  </conditionalFormatting>
  <conditionalFormatting sqref="G20">
    <cfRule type="expression" dxfId="42" priority="30">
      <formula>$B$19=""</formula>
    </cfRule>
  </conditionalFormatting>
  <conditionalFormatting sqref="L20">
    <cfRule type="expression" dxfId="41" priority="28">
      <formula>$B$19=""</formula>
    </cfRule>
  </conditionalFormatting>
  <conditionalFormatting sqref="B28">
    <cfRule type="expression" dxfId="40" priority="26">
      <formula>$B$19=""</formula>
    </cfRule>
  </conditionalFormatting>
  <conditionalFormatting sqref="G28">
    <cfRule type="expression" dxfId="39" priority="24">
      <formula>$B$19=""</formula>
    </cfRule>
  </conditionalFormatting>
  <conditionalFormatting sqref="L28">
    <cfRule type="expression" dxfId="38" priority="22">
      <formula>$B$19=""</formula>
    </cfRule>
  </conditionalFormatting>
  <conditionalFormatting sqref="L20:O21 G20:J21 B20:E21 B28:E29 G28:J29 L28:O29">
    <cfRule type="containsBlanks" dxfId="37" priority="20">
      <formula>LEN(TRIM(B20))=0</formula>
    </cfRule>
  </conditionalFormatting>
  <conditionalFormatting sqref="A50:V51">
    <cfRule type="notContainsBlanks" dxfId="36" priority="19">
      <formula>LEN(TRIM(A50))&gt;0</formula>
    </cfRule>
  </conditionalFormatting>
  <conditionalFormatting sqref="G1 V1">
    <cfRule type="notContainsBlanks" dxfId="35" priority="18">
      <formula>LEN(TRIM(G1))&gt;0</formula>
    </cfRule>
  </conditionalFormatting>
  <conditionalFormatting sqref="N18 G26 B26 L26 I18 D18">
    <cfRule type="containsBlanks" dxfId="34" priority="16">
      <formula>LEN(TRIM(B18))=0</formula>
    </cfRule>
  </conditionalFormatting>
  <conditionalFormatting sqref="P40">
    <cfRule type="expression" dxfId="33" priority="15">
      <formula>$P$40=""</formula>
    </cfRule>
  </conditionalFormatting>
  <conditionalFormatting sqref="R40">
    <cfRule type="expression" dxfId="32" priority="14">
      <formula>$R$40=""</formula>
    </cfRule>
  </conditionalFormatting>
  <conditionalFormatting sqref="G20">
    <cfRule type="expression" dxfId="31" priority="8">
      <formula>$B$19=""</formula>
    </cfRule>
  </conditionalFormatting>
  <conditionalFormatting sqref="B20">
    <cfRule type="expression" dxfId="30" priority="7">
      <formula>$B$19=""</formula>
    </cfRule>
  </conditionalFormatting>
  <conditionalFormatting sqref="B28">
    <cfRule type="expression" dxfId="29" priority="6">
      <formula>$B$19=""</formula>
    </cfRule>
  </conditionalFormatting>
  <conditionalFormatting sqref="G28">
    <cfRule type="expression" dxfId="28" priority="5">
      <formula>$B$19=""</formula>
    </cfRule>
  </conditionalFormatting>
  <conditionalFormatting sqref="L28">
    <cfRule type="expression" dxfId="27" priority="4">
      <formula>$B$19=""</formula>
    </cfRule>
  </conditionalFormatting>
  <conditionalFormatting sqref="B18">
    <cfRule type="containsBlanks" dxfId="26" priority="3">
      <formula>LEN(TRIM(B18))=0</formula>
    </cfRule>
  </conditionalFormatting>
  <conditionalFormatting sqref="G18">
    <cfRule type="containsBlanks" dxfId="25" priority="2">
      <formula>LEN(TRIM(G18))=0</formula>
    </cfRule>
  </conditionalFormatting>
  <conditionalFormatting sqref="L18">
    <cfRule type="containsBlanks" dxfId="24" priority="1">
      <formula>LEN(TRIM(L18))=0</formula>
    </cfRule>
  </conditionalFormatting>
  <dataValidations count="10">
    <dataValidation type="list" allowBlank="1" showInputMessage="1" showErrorMessage="1" sqref="T40" xr:uid="{D6B6E67A-0D82-4ED6-9DA4-7764F935F58B}">
      <formula1>IF($R$40=$AC$1,$AC$2:$AC$29,$AB$2:$AB$32)</formula1>
    </dataValidation>
    <dataValidation type="whole" operator="greaterThanOrEqual" allowBlank="1" showInputMessage="1" showErrorMessage="1" error="売上高は算用数字を使用して入力してください。また売上高はマイナスでは入力できません。" sqref="G20:J21 B20:E21 L20:O21 G28:J29 B28:E29 L28:O29" xr:uid="{116CB0EF-7058-45DF-A127-C4F9A1006B89}">
      <formula1>0</formula1>
    </dataValidation>
    <dataValidation type="list" allowBlank="1" showInputMessage="1" showErrorMessage="1" sqref="L26 B26 G26" xr:uid="{B3BE9EE4-ED76-40A1-993D-192334CDED96}">
      <formula1>"2019,2020,2021"</formula1>
    </dataValidation>
    <dataValidation type="list" allowBlank="1" showInputMessage="1" showErrorMessage="1" sqref="N18" xr:uid="{60C86F6D-0957-432B-9442-9B1F94DE5B0F}">
      <formula1>IF($L$18=2022,$Z$2:$Z$13,IF($L$18=2023,$AA$2:$AA$3,""))</formula1>
    </dataValidation>
    <dataValidation type="list" allowBlank="1" showInputMessage="1" showErrorMessage="1" sqref="J46:U46" xr:uid="{7AFD9B59-69D0-485B-AE54-226ED95A42D9}">
      <formula1>"通常枠,大規模賃金引上枠,回復・再生応援枠,最低賃金枠,グリーン成長枠,緊急対策枠"</formula1>
    </dataValidation>
    <dataValidation type="list" allowBlank="1" showInputMessage="1" showErrorMessage="1" sqref="L18 B18 G18" xr:uid="{116554D6-8982-4CE8-B10E-6DFAA74D84E7}">
      <formula1>"2022,2023"</formula1>
    </dataValidation>
    <dataValidation type="list" allowBlank="1" showInputMessage="1" showErrorMessage="1" sqref="R40" xr:uid="{CF10F3FD-852A-406E-81E1-24519C06CA12}">
      <formula1>"1,2,3"</formula1>
    </dataValidation>
    <dataValidation type="list" allowBlank="1" showInputMessage="1" showErrorMessage="1" sqref="I18" xr:uid="{95FEE7A5-4B3A-4E8E-B6EA-5DBAAC01982E}">
      <formula1>IF($G$18=2022,$Z$2:$Z$13,IF($G$18=2023,$AA$2:$AA$3,""))</formula1>
    </dataValidation>
    <dataValidation type="list" allowBlank="1" showInputMessage="1" showErrorMessage="1" sqref="D18" xr:uid="{1665C16C-73FE-4362-9704-58695093AF9A}">
      <formula1>IF($B$18=2022,$Z$2:$Z$13,IF($B$18=2023,$AA$2:$AA$3,""))</formula1>
    </dataValidation>
    <dataValidation type="list" allowBlank="1" showInputMessage="1" showErrorMessage="1" sqref="P40" xr:uid="{15B5CC1A-568A-4BC0-873F-96B809E2B44F}">
      <formula1>"2023"</formula1>
    </dataValidation>
  </dataValidations>
  <pageMargins left="0.75" right="0.75" top="1" bottom="1" header="0.5" footer="0.5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56"/>
  <sheetViews>
    <sheetView showGridLines="0" zoomScale="85" zoomScaleNormal="85" zoomScaleSheetLayoutView="85" workbookViewId="0">
      <selection activeCell="N18" sqref="N18"/>
    </sheetView>
  </sheetViews>
  <sheetFormatPr baseColWidth="10" defaultColWidth="9" defaultRowHeight="19.5" customHeight="1"/>
  <cols>
    <col min="1" max="1" width="4.6640625" style="4" customWidth="1"/>
    <col min="2" max="2" width="7.6640625" style="4" customWidth="1"/>
    <col min="3" max="6" width="4.6640625" style="4" customWidth="1"/>
    <col min="7" max="7" width="7.6640625" style="4" customWidth="1"/>
    <col min="8" max="11" width="4.6640625" style="4" customWidth="1"/>
    <col min="12" max="12" width="7.6640625" style="4" customWidth="1"/>
    <col min="13" max="15" width="4.6640625" style="4" customWidth="1"/>
    <col min="16" max="16" width="5.6640625" style="4" bestFit="1" customWidth="1"/>
    <col min="17" max="22" width="4.6640625" style="4" customWidth="1"/>
    <col min="23" max="25" width="4.1640625" style="4" customWidth="1"/>
    <col min="26" max="27" width="4.1640625" style="41" hidden="1" customWidth="1"/>
    <col min="28" max="29" width="0" style="4" hidden="1" customWidth="1"/>
    <col min="30" max="16384" width="9" style="4"/>
  </cols>
  <sheetData>
    <row r="1" spans="1:33" ht="24.5" customHeight="1">
      <c r="A1" s="3" t="s">
        <v>30</v>
      </c>
      <c r="H1" s="149" t="str">
        <f>A53</f>
        <v/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79"/>
      <c r="Y1" s="6"/>
      <c r="Z1" s="6">
        <v>2022</v>
      </c>
      <c r="AA1" s="6">
        <v>2023</v>
      </c>
      <c r="AB1" s="87" t="s">
        <v>1</v>
      </c>
      <c r="AC1" s="6">
        <v>2</v>
      </c>
      <c r="AD1" s="6"/>
    </row>
    <row r="2" spans="1:33" ht="18.75" customHeight="1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Y2" s="6"/>
      <c r="Z2" s="6">
        <v>1</v>
      </c>
      <c r="AA2" s="6">
        <v>1</v>
      </c>
      <c r="AB2" s="6">
        <v>1</v>
      </c>
      <c r="AC2" s="6">
        <v>1</v>
      </c>
      <c r="AD2" s="6"/>
    </row>
    <row r="3" spans="1:33" ht="18.75" customHeight="1">
      <c r="E3" s="5"/>
      <c r="Y3" s="6"/>
      <c r="Z3" s="6">
        <v>2</v>
      </c>
      <c r="AA3" s="6">
        <v>2</v>
      </c>
      <c r="AB3" s="6">
        <v>2</v>
      </c>
      <c r="AC3" s="6">
        <v>2</v>
      </c>
      <c r="AD3" s="6"/>
    </row>
    <row r="4" spans="1:33" s="6" customFormat="1" ht="57" customHeight="1">
      <c r="B4" s="137" t="s">
        <v>32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62"/>
      <c r="Z4" s="6">
        <v>3</v>
      </c>
      <c r="AB4" s="6">
        <v>3</v>
      </c>
      <c r="AC4" s="6">
        <v>3</v>
      </c>
    </row>
    <row r="5" spans="1:33" ht="18.75" customHeight="1">
      <c r="Y5" s="6"/>
      <c r="Z5" s="6">
        <v>4</v>
      </c>
      <c r="AA5" s="6"/>
      <c r="AB5" s="6">
        <v>4</v>
      </c>
      <c r="AC5" s="6">
        <v>4</v>
      </c>
      <c r="AD5" s="6"/>
    </row>
    <row r="6" spans="1:33" ht="18.75" customHeight="1">
      <c r="A6" s="127" t="s">
        <v>33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Y6" s="6"/>
      <c r="Z6" s="6">
        <v>5</v>
      </c>
      <c r="AA6" s="6"/>
      <c r="AB6" s="6">
        <v>5</v>
      </c>
      <c r="AC6" s="6">
        <v>5</v>
      </c>
      <c r="AD6" s="6"/>
    </row>
    <row r="7" spans="1:33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Y7" s="6"/>
      <c r="Z7" s="6">
        <v>6</v>
      </c>
      <c r="AA7" s="6"/>
      <c r="AB7" s="6">
        <v>6</v>
      </c>
      <c r="AC7" s="6">
        <v>6</v>
      </c>
      <c r="AD7" s="6"/>
    </row>
    <row r="8" spans="1:33" ht="18.75" customHeight="1" thickBot="1">
      <c r="A8" s="7"/>
      <c r="B8" s="4" t="s">
        <v>5</v>
      </c>
      <c r="E8" s="8"/>
      <c r="V8" s="7"/>
      <c r="Y8" s="6"/>
      <c r="Z8" s="6">
        <v>7</v>
      </c>
      <c r="AA8" s="6"/>
      <c r="AB8" s="6">
        <v>7</v>
      </c>
      <c r="AC8" s="6">
        <v>7</v>
      </c>
      <c r="AD8" s="6"/>
    </row>
    <row r="9" spans="1:33" ht="18.75" customHeight="1">
      <c r="A9" s="7"/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1"/>
      <c r="V9" s="7"/>
      <c r="Y9" s="6"/>
      <c r="Z9" s="6">
        <v>8</v>
      </c>
      <c r="AA9" s="6"/>
      <c r="AB9" s="6">
        <v>8</v>
      </c>
      <c r="AC9" s="6">
        <v>8</v>
      </c>
      <c r="AD9" s="6"/>
    </row>
    <row r="10" spans="1:33" ht="18.75" customHeight="1">
      <c r="A10" s="7"/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4"/>
      <c r="V10" s="7"/>
      <c r="Y10" s="6"/>
      <c r="Z10" s="6">
        <v>9</v>
      </c>
      <c r="AA10" s="6"/>
      <c r="AB10" s="6">
        <v>9</v>
      </c>
      <c r="AC10" s="6">
        <v>9</v>
      </c>
      <c r="AD10" s="6"/>
    </row>
    <row r="11" spans="1:33" ht="18.75" customHeight="1">
      <c r="A11" s="7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4"/>
      <c r="V11" s="7"/>
      <c r="Y11" s="6"/>
      <c r="Z11" s="6">
        <v>10</v>
      </c>
      <c r="AA11" s="6"/>
      <c r="AB11" s="6">
        <v>10</v>
      </c>
      <c r="AC11" s="6">
        <v>10</v>
      </c>
      <c r="AD11" s="6"/>
    </row>
    <row r="12" spans="1:33" ht="18.75" customHeight="1">
      <c r="A12" s="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4"/>
      <c r="V12" s="7"/>
      <c r="Y12" s="6"/>
      <c r="Z12" s="6">
        <v>11</v>
      </c>
      <c r="AA12" s="6"/>
      <c r="AB12" s="6">
        <v>11</v>
      </c>
      <c r="AC12" s="6">
        <v>11</v>
      </c>
      <c r="AD12" s="6"/>
    </row>
    <row r="13" spans="1:33" ht="19.5" customHeight="1" thickBot="1"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  <c r="V13" s="9"/>
      <c r="Y13" s="6"/>
      <c r="Z13" s="6">
        <v>12</v>
      </c>
      <c r="AA13" s="6"/>
      <c r="AB13" s="6">
        <v>12</v>
      </c>
      <c r="AC13" s="6">
        <v>12</v>
      </c>
      <c r="AD13" s="6"/>
    </row>
    <row r="14" spans="1:33" ht="18.5" customHeight="1">
      <c r="B14" s="175" t="str">
        <f>IF(B9=" ","【必須項目】上記の「原油価格・物価高騰等の経済環境の変化の影響」について入力してください",
IF(B9="　","【必須項目】上記の「原油価格・物価高騰等の経済環境の変化の影響」について入力してください",
IF(B9="  ","【必須項目】上記の「原油価格・物価高騰等の経済環境の変化の影響」について入力してください",
IF(B9="　　","【必須項目】上記の「原油価格・物価高騰等の経済環境の変化の影響」について入力してください",
IF(B9&lt;&gt;"","",IF(OR(D18&lt;&gt;"",I18&lt;&gt;"",N18&lt;&gt;"",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P43&lt;&gt;"",J45&lt;&gt;"",J46&lt;&gt;"",J48&lt;&gt;""),"【必須項目】上記の「原油価格・物価高騰等の経済環境の変化の影響」について入力してください",""))))))</f>
        <v/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W14" s="6"/>
      <c r="X14" s="6"/>
      <c r="Y14" s="6"/>
      <c r="Z14" s="6"/>
      <c r="AA14" s="6"/>
      <c r="AB14" s="6">
        <v>13</v>
      </c>
      <c r="AC14" s="6">
        <v>13</v>
      </c>
      <c r="AD14" s="6"/>
      <c r="AE14" s="6"/>
      <c r="AF14" s="6"/>
      <c r="AG14" s="6"/>
    </row>
    <row r="15" spans="1:33" ht="18.5" customHeight="1">
      <c r="B15" s="4" t="s">
        <v>34</v>
      </c>
      <c r="Q15" s="49"/>
      <c r="R15" s="49"/>
      <c r="S15" s="49"/>
      <c r="T15" s="49"/>
      <c r="U15" s="49"/>
      <c r="W15" s="6"/>
      <c r="X15" s="6"/>
      <c r="Y15" s="6"/>
      <c r="Z15" s="6"/>
      <c r="AA15" s="6"/>
      <c r="AB15" s="6">
        <v>14</v>
      </c>
      <c r="AC15" s="6">
        <v>14</v>
      </c>
      <c r="AD15" s="6"/>
      <c r="AE15" s="6"/>
      <c r="AF15" s="6"/>
      <c r="AG15" s="6"/>
    </row>
    <row r="16" spans="1:33" ht="18.5" customHeight="1">
      <c r="B16" s="73" t="s">
        <v>7</v>
      </c>
      <c r="P16" s="50"/>
      <c r="Q16" s="44" t="str">
        <f>IF(OR(D18="",I18="",N18=""),"",IF(OR(B18&amp;D18=G18&amp;I18,G18&amp;I18=L18&amp;N18,B18&amp;D18=L18&amp;N18),"同年同月を選択しています",""))</f>
        <v/>
      </c>
      <c r="R16" s="49"/>
      <c r="S16" s="49"/>
      <c r="T16" s="49"/>
      <c r="U16" s="49"/>
      <c r="W16" s="6"/>
      <c r="X16" s="6"/>
      <c r="Y16" s="6"/>
      <c r="Z16" s="6"/>
      <c r="AA16" s="6"/>
      <c r="AB16" s="6">
        <v>15</v>
      </c>
      <c r="AC16" s="6">
        <v>15</v>
      </c>
      <c r="AD16" s="6"/>
      <c r="AE16" s="6"/>
      <c r="AF16" s="6"/>
      <c r="AG16" s="6"/>
    </row>
    <row r="17" spans="2:33" ht="18.5" customHeight="1" thickBot="1">
      <c r="B17" s="4" t="s">
        <v>35</v>
      </c>
      <c r="Q17" s="50" t="str">
        <f>IF(OR(D18="",I18="",N18=""),"",IF(U34="〇","","選択月の範囲が6か月を超えています"))</f>
        <v/>
      </c>
      <c r="R17" s="48"/>
      <c r="S17" s="48"/>
      <c r="T17" s="48"/>
      <c r="U17" s="48"/>
      <c r="W17" s="6"/>
      <c r="X17" s="6"/>
      <c r="Y17" s="6"/>
      <c r="Z17" s="6"/>
      <c r="AA17" s="6"/>
      <c r="AB17" s="6">
        <v>16</v>
      </c>
      <c r="AC17" s="6">
        <v>16</v>
      </c>
      <c r="AD17" s="6"/>
      <c r="AE17" s="6"/>
      <c r="AF17" s="6"/>
      <c r="AG17" s="6"/>
    </row>
    <row r="18" spans="2:33" ht="18.5" customHeight="1">
      <c r="B18" s="69"/>
      <c r="C18" s="59" t="s">
        <v>15</v>
      </c>
      <c r="D18" s="68"/>
      <c r="E18" s="55"/>
      <c r="F18" s="41" t="str">
        <f>IF(D19="","",IF(ISNUMBER(D19),"","-"))</f>
        <v/>
      </c>
      <c r="G18" s="69"/>
      <c r="H18" s="59" t="s">
        <v>15</v>
      </c>
      <c r="I18" s="68"/>
      <c r="J18" s="55"/>
      <c r="K18" s="41" t="str">
        <f>IF(I19="","",IF(ISNUMBER(I19),"","-"))</f>
        <v/>
      </c>
      <c r="L18" s="69"/>
      <c r="M18" s="59" t="s">
        <v>15</v>
      </c>
      <c r="N18" s="68"/>
      <c r="O18" s="55" t="s">
        <v>36</v>
      </c>
      <c r="P18" s="41" t="str">
        <f>IF(N19="","",IF(ISNUMBER(N19),"","-"))</f>
        <v/>
      </c>
      <c r="Q18" s="15"/>
      <c r="R18" s="173" t="str">
        <f>IF(OR(F18="-",K18="-",P18="-"),"営業利益は算用数字のみを使用して入力してください","")</f>
        <v/>
      </c>
      <c r="S18" s="173"/>
      <c r="T18" s="173"/>
      <c r="U18" s="173"/>
      <c r="W18" s="6"/>
      <c r="X18" s="6"/>
      <c r="Y18" s="6"/>
      <c r="Z18" s="6"/>
      <c r="AA18" s="6"/>
      <c r="AB18" s="6">
        <v>17</v>
      </c>
      <c r="AC18" s="6">
        <v>17</v>
      </c>
      <c r="AD18" s="6"/>
      <c r="AE18" s="6"/>
      <c r="AF18" s="6"/>
      <c r="AG18" s="6"/>
    </row>
    <row r="19" spans="2:33" ht="18.5" customHeight="1">
      <c r="B19" s="182" t="s">
        <v>37</v>
      </c>
      <c r="C19" s="183"/>
      <c r="D19" s="176"/>
      <c r="E19" s="177"/>
      <c r="F19" s="41" t="str">
        <f>IF(D19&lt;&gt;"","","a")</f>
        <v>a</v>
      </c>
      <c r="G19" s="182" t="s">
        <v>37</v>
      </c>
      <c r="H19" s="183"/>
      <c r="I19" s="176"/>
      <c r="J19" s="177"/>
      <c r="K19" s="41" t="str">
        <f>IF(I19&lt;&gt;"","","a")</f>
        <v>a</v>
      </c>
      <c r="L19" s="182" t="s">
        <v>37</v>
      </c>
      <c r="M19" s="183"/>
      <c r="N19" s="176"/>
      <c r="O19" s="177"/>
      <c r="P19" s="41" t="str">
        <f>IF(N19&lt;&gt;"","","a")</f>
        <v>a</v>
      </c>
      <c r="Q19" s="1"/>
      <c r="R19" s="173"/>
      <c r="S19" s="173"/>
      <c r="T19" s="173"/>
      <c r="U19" s="173"/>
      <c r="W19" s="6"/>
      <c r="X19" s="6"/>
      <c r="Y19" s="6"/>
      <c r="Z19" s="6"/>
      <c r="AA19" s="6"/>
      <c r="AB19" s="6">
        <v>18</v>
      </c>
      <c r="AC19" s="6">
        <v>18</v>
      </c>
      <c r="AD19" s="6"/>
      <c r="AE19" s="6"/>
      <c r="AF19" s="6"/>
      <c r="AG19" s="6"/>
    </row>
    <row r="20" spans="2:33" ht="18.5" customHeight="1" thickBot="1">
      <c r="B20" s="184" t="s">
        <v>38</v>
      </c>
      <c r="C20" s="185"/>
      <c r="D20" s="178"/>
      <c r="E20" s="179"/>
      <c r="F20" s="41" t="str">
        <f>IF(D20&lt;&gt;"","","b")</f>
        <v>b</v>
      </c>
      <c r="G20" s="184" t="s">
        <v>38</v>
      </c>
      <c r="H20" s="185"/>
      <c r="I20" s="178"/>
      <c r="J20" s="179"/>
      <c r="K20" s="41" t="str">
        <f>IF(I20&lt;&gt;"","","b")</f>
        <v>b</v>
      </c>
      <c r="L20" s="184" t="s">
        <v>38</v>
      </c>
      <c r="M20" s="185"/>
      <c r="N20" s="178"/>
      <c r="O20" s="179"/>
      <c r="P20" s="41" t="str">
        <f>IF(N20&lt;&gt;"","","b")</f>
        <v>b</v>
      </c>
      <c r="Q20" s="10"/>
      <c r="R20" s="11" t="s">
        <v>12</v>
      </c>
      <c r="S20" s="10"/>
      <c r="T20" s="10"/>
      <c r="U20" s="10"/>
      <c r="W20" s="6"/>
      <c r="X20" s="6"/>
      <c r="Y20" s="6"/>
      <c r="Z20" s="6"/>
      <c r="AA20" s="6"/>
      <c r="AB20" s="6">
        <v>19</v>
      </c>
      <c r="AC20" s="6">
        <v>19</v>
      </c>
      <c r="AD20" s="6"/>
      <c r="AE20" s="6"/>
      <c r="AF20" s="6"/>
      <c r="AG20" s="6"/>
    </row>
    <row r="21" spans="2:33" ht="18.5" customHeight="1" thickBot="1">
      <c r="B21" s="186" t="s">
        <v>39</v>
      </c>
      <c r="C21" s="187"/>
      <c r="D21" s="180"/>
      <c r="E21" s="181"/>
      <c r="F21" s="41" t="str">
        <f>IF(D21&lt;&gt;"","","c")</f>
        <v>c</v>
      </c>
      <c r="G21" s="186" t="s">
        <v>39</v>
      </c>
      <c r="H21" s="187"/>
      <c r="I21" s="180"/>
      <c r="J21" s="181"/>
      <c r="K21" s="41" t="str">
        <f>IF(I21&lt;&gt;"","","c")</f>
        <v>c</v>
      </c>
      <c r="L21" s="186" t="s">
        <v>39</v>
      </c>
      <c r="M21" s="187"/>
      <c r="N21" s="180"/>
      <c r="O21" s="181"/>
      <c r="P21" s="41" t="str">
        <f>IF(N21&lt;&gt;"","","c")</f>
        <v>c</v>
      </c>
      <c r="Q21" s="10"/>
      <c r="R21" s="188" t="str">
        <f>IF(AND(D22="",I22="",N22=""),"",IF(OR(D22="",I22="",N22=""),"金額をすべて入力すると表示されます",SUM(D22,I22,N22)))</f>
        <v/>
      </c>
      <c r="S21" s="189"/>
      <c r="T21" s="189"/>
      <c r="U21" s="190"/>
      <c r="W21" s="6"/>
      <c r="X21" s="6"/>
      <c r="Y21" s="6"/>
      <c r="Z21" s="6"/>
      <c r="AA21" s="6"/>
      <c r="AB21" s="6">
        <v>20</v>
      </c>
      <c r="AC21" s="6">
        <v>20</v>
      </c>
      <c r="AD21" s="6"/>
      <c r="AE21" s="6"/>
      <c r="AF21" s="6"/>
      <c r="AG21" s="6"/>
    </row>
    <row r="22" spans="2:33" ht="18.5" customHeight="1" thickBot="1">
      <c r="B22" s="196" t="s">
        <v>40</v>
      </c>
      <c r="C22" s="197"/>
      <c r="D22" s="194" t="str">
        <f>IF(OR(D19="",D20="",D21=""),"",SUM($D$19:$E$21))</f>
        <v/>
      </c>
      <c r="E22" s="195"/>
      <c r="F22" s="41" t="str">
        <f>_xlfn.CONCAT(F19:F21)</f>
        <v>abc</v>
      </c>
      <c r="G22" s="196" t="s">
        <v>40</v>
      </c>
      <c r="H22" s="197"/>
      <c r="I22" s="194" t="str">
        <f>IF(OR(I19="",I20="",I21=""),"",SUM($I$19:$J$21))</f>
        <v/>
      </c>
      <c r="J22" s="195"/>
      <c r="K22" s="41" t="str">
        <f>_xlfn.CONCAT(K19:K21)</f>
        <v>abc</v>
      </c>
      <c r="L22" s="196" t="s">
        <v>40</v>
      </c>
      <c r="M22" s="197"/>
      <c r="N22" s="194" t="str">
        <f>IF(OR(N19="",N20="",N21=""),"",SUM($N$19:$O$21))</f>
        <v/>
      </c>
      <c r="O22" s="195"/>
      <c r="P22" s="41" t="str">
        <f>_xlfn.CONCAT(P19:P21)</f>
        <v>abc</v>
      </c>
      <c r="Q22" s="12"/>
      <c r="R22" s="191"/>
      <c r="S22" s="192"/>
      <c r="T22" s="192"/>
      <c r="U22" s="193"/>
      <c r="W22" s="6"/>
      <c r="X22" s="6"/>
      <c r="Y22" s="6"/>
      <c r="Z22" s="6"/>
      <c r="AA22" s="6"/>
      <c r="AB22" s="6">
        <v>21</v>
      </c>
      <c r="AC22" s="6">
        <v>21</v>
      </c>
      <c r="AD22" s="6"/>
      <c r="AE22" s="6"/>
      <c r="AF22" s="6"/>
      <c r="AG22" s="6"/>
    </row>
    <row r="23" spans="2:33" ht="18.5" customHeight="1">
      <c r="B23" s="77" t="s">
        <v>41</v>
      </c>
      <c r="C23" s="8"/>
      <c r="D23" s="8"/>
      <c r="E23" s="8"/>
      <c r="F23" s="8"/>
      <c r="G23" s="8"/>
      <c r="H23" s="13"/>
      <c r="I23" s="13"/>
      <c r="J23" s="13"/>
      <c r="K23" s="13"/>
      <c r="L23" s="13"/>
      <c r="M23" s="13"/>
      <c r="N23" s="13"/>
      <c r="O23" s="13"/>
      <c r="P23" s="38"/>
      <c r="Q23" s="86"/>
      <c r="R23" s="86"/>
      <c r="S23" s="86"/>
      <c r="T23" s="86"/>
      <c r="U23" s="86"/>
      <c r="V23" s="11"/>
      <c r="W23" s="6"/>
      <c r="X23" s="6"/>
      <c r="Y23" s="6"/>
      <c r="Z23" s="6"/>
      <c r="AA23" s="6"/>
      <c r="AB23" s="6">
        <v>22</v>
      </c>
      <c r="AC23" s="6">
        <v>22</v>
      </c>
      <c r="AD23" s="6"/>
      <c r="AE23" s="6"/>
      <c r="AF23" s="6"/>
      <c r="AG23" s="6"/>
    </row>
    <row r="24" spans="2:33" ht="18.5" customHeight="1">
      <c r="B24" s="14" t="str">
        <f>IF(D18&lt;&gt;"","",IF(OR(I18&lt;&gt;"",N18&lt;&gt;"",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P43&lt;&gt;"",J45&lt;&gt;"",J46&lt;&gt;"",J48&lt;&gt;""),"↑選択月を入力してください",""))</f>
        <v/>
      </c>
      <c r="C24" s="15"/>
      <c r="D24" s="15"/>
      <c r="E24" s="15"/>
      <c r="F24" s="15"/>
      <c r="G24" s="14" t="str">
        <f>IF(I18&lt;&gt;"","",IF(OR(N18&lt;&gt;"",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P43&lt;&gt;"",J45&lt;&gt;"",J46&lt;&gt;"",J48&lt;&gt;""),"↑選択月を入力してください",""))</f>
        <v/>
      </c>
      <c r="H24" s="15"/>
      <c r="I24" s="15"/>
      <c r="J24" s="15"/>
      <c r="K24" s="15"/>
      <c r="L24" s="14" t="str">
        <f>IF(N18&lt;&gt;"","",IF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P43&lt;&gt;"",J45&lt;&gt;"",J46&lt;&gt;"",J48&lt;&gt;""),"↑選択月を入力してください",""))</f>
        <v/>
      </c>
      <c r="M24" s="15"/>
      <c r="N24" s="15"/>
      <c r="O24" s="15"/>
      <c r="P24" s="38"/>
      <c r="Q24" s="86"/>
      <c r="R24" s="86"/>
      <c r="S24" s="86"/>
      <c r="T24" s="86"/>
      <c r="U24" s="37"/>
      <c r="V24" s="11"/>
      <c r="W24" s="16"/>
      <c r="X24" s="6"/>
      <c r="Y24" s="6"/>
      <c r="Z24" s="6"/>
      <c r="AA24" s="6"/>
      <c r="AB24" s="6">
        <v>23</v>
      </c>
      <c r="AC24" s="6">
        <v>23</v>
      </c>
      <c r="AD24" s="6"/>
      <c r="AE24" s="6"/>
      <c r="AF24" s="6"/>
      <c r="AG24" s="6"/>
    </row>
    <row r="25" spans="2:33" ht="18.5" customHeight="1">
      <c r="B25" s="52" t="str">
        <f>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a"),"↑営業利益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b"),"↑人件費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c"),"↑減価償却費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ab"),"↑営業利益、人件費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bc"),"↑人件費、減価償却費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ac"),"↑営業利益、減価償却費を入力してください",IF(F22="","",IF(AND(OR(D19&lt;&gt;"",D20&lt;&gt;"",D21&lt;&gt;"",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F22="abc"),"↑営業利益、人件費、減価償却費を入力してください",""))))))))))))))</f>
        <v/>
      </c>
      <c r="C25" s="18"/>
      <c r="D25" s="18"/>
      <c r="E25" s="18"/>
      <c r="F25" s="18"/>
      <c r="G25" s="52" t="str">
        <f>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a"),"↑営業利益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b"),"↑人件費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c"),"↑減価償却費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ab"),"↑営業利益、人件費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bc"),"↑人件費、減価償却費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ac"),"↑営業利益、減価償却費を入力してください",IF(K22="","",IF(AND(OR(I19&lt;&gt;"",I20&lt;&gt;"",I21&lt;&gt;"",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K22="abc"),"↑営業利益、人件費、減価償却費を入力してください",""))))))))))))))</f>
        <v/>
      </c>
      <c r="H25" s="18"/>
      <c r="I25" s="18"/>
      <c r="J25" s="18"/>
      <c r="K25" s="18"/>
      <c r="L25" s="52" t="str">
        <f>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a"),"↑営業利益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b"),"↑人件費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c"),"↑減価償却費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ab"),"↑営業利益、人件費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bc"),"↑人件費、減価償却費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ac"),"↑営業利益、減価償却費を入力してください",IF(P22="","",IF(AND(OR(N19&lt;&gt;"",N20&lt;&gt;"",N21&lt;&gt;"",B28&lt;&gt;"",G28&lt;&gt;"",L28&lt;&gt;"",D29&lt;&gt;"",D30&lt;&gt;"",D31&lt;&gt;"",I29&lt;&gt;"",I30&lt;&gt;"",I31&lt;&gt;"",N29&lt;&gt;"",N30&lt;&gt;"",N31&lt;&gt;"",R43&lt;&gt;"",T43&lt;&gt;"",J45&lt;&gt;"",J46&lt;&gt;"",J48&lt;&gt;""),P22="abc"),"↑営業利益、人件費、減価償却費を入力してください",""))))))))))))))</f>
        <v/>
      </c>
      <c r="M25" s="18"/>
      <c r="N25" s="18"/>
      <c r="O25" s="18"/>
      <c r="P25" s="38"/>
      <c r="Q25" s="86"/>
      <c r="R25" s="86"/>
      <c r="S25" s="86"/>
      <c r="T25" s="86"/>
      <c r="U25" s="90"/>
      <c r="V25" s="6"/>
      <c r="W25" s="6"/>
      <c r="X25" s="6"/>
      <c r="Y25" s="6"/>
      <c r="Z25" s="6"/>
      <c r="AA25" s="6"/>
      <c r="AB25" s="6">
        <v>24</v>
      </c>
      <c r="AC25" s="6">
        <v>24</v>
      </c>
      <c r="AD25" s="6"/>
      <c r="AE25" s="6"/>
      <c r="AF25" s="6"/>
      <c r="AG25" s="6"/>
    </row>
    <row r="26" spans="2:33" ht="18.5" customHeight="1">
      <c r="B26" s="40" t="str">
        <f>IF(AND(D20&lt;0,D21&gt;=0),"↑人件費がマイナスです",IF(AND(D20&gt;=0,D21&lt;0),"↑減価償却費がマイナスです",IF(AND(D20&lt;0,D21&lt;0),"↑人件費と減価償却費がマイナスです","")))</f>
        <v/>
      </c>
      <c r="C26" s="19"/>
      <c r="D26" s="19"/>
      <c r="E26" s="20"/>
      <c r="F26" s="19"/>
      <c r="G26" s="40" t="str">
        <f>IF(AND(I20&lt;0,I21&gt;=0),"↑人件費がマイナスです",IF(AND(I20&gt;=0,I21&lt;0),"↑減価償却費がマイナスです",IF(AND(I20&lt;0,I21&lt;0),"↑人件費と減価償却費がマイナスです","")))</f>
        <v/>
      </c>
      <c r="H26" s="19"/>
      <c r="I26" s="19"/>
      <c r="J26" s="19"/>
      <c r="K26" s="19"/>
      <c r="L26" s="40" t="str">
        <f>IF(AND(N20&lt;0,N21&gt;=0),"↑人件費がマイナスです",IF(AND(N20&gt;=0,N21&lt;0),"↑減価償却費がマイナスです",IF(AND(N20&lt;0,N21&lt;0),"↑人件費と減価償却費がマイナスです","")))</f>
        <v/>
      </c>
      <c r="M26" s="19"/>
      <c r="N26" s="19"/>
      <c r="O26" s="19"/>
      <c r="P26" s="81"/>
      <c r="Q26" s="91"/>
      <c r="R26" s="91"/>
      <c r="S26" s="91"/>
      <c r="T26" s="91"/>
      <c r="U26" s="91"/>
      <c r="V26" s="6"/>
      <c r="W26" s="6"/>
      <c r="X26" s="6"/>
      <c r="Y26" s="6"/>
      <c r="Z26" s="6"/>
      <c r="AA26" s="6"/>
      <c r="AB26" s="6">
        <v>25</v>
      </c>
      <c r="AC26" s="6">
        <v>25</v>
      </c>
      <c r="AD26" s="6"/>
      <c r="AE26" s="6"/>
      <c r="AF26" s="6"/>
      <c r="AG26" s="6"/>
    </row>
    <row r="27" spans="2:33" ht="18.5" customHeight="1" thickBot="1">
      <c r="B27" s="4" t="s">
        <v>42</v>
      </c>
      <c r="P27" s="44" t="str">
        <f>IF(OR(D28="",I28="",N28=""),"",IF(OR(B28&amp;D28=G28&amp;I28,G28&amp;I28=L28&amp;N28,B28&amp;D28=L28&amp;N28),"同年同月を選択しています",""))</f>
        <v/>
      </c>
      <c r="Q27" s="91"/>
      <c r="R27" s="91"/>
      <c r="S27" s="91"/>
      <c r="T27" s="91"/>
      <c r="U27" s="91"/>
      <c r="V27" s="6"/>
      <c r="W27" s="6"/>
      <c r="X27" s="6"/>
      <c r="Y27" s="6"/>
      <c r="Z27" s="6"/>
      <c r="AA27" s="6"/>
      <c r="AB27" s="6">
        <v>26</v>
      </c>
      <c r="AC27" s="6">
        <v>26</v>
      </c>
      <c r="AD27" s="6"/>
      <c r="AE27" s="6"/>
      <c r="AF27" s="6"/>
      <c r="AG27" s="6"/>
    </row>
    <row r="28" spans="2:33" ht="18.5" customHeight="1" thickBot="1">
      <c r="B28" s="65"/>
      <c r="C28" s="59"/>
      <c r="D28" s="75" t="str">
        <f>IF(D18="","",D18)</f>
        <v/>
      </c>
      <c r="E28" s="55" t="s">
        <v>36</v>
      </c>
      <c r="F28" s="41" t="str">
        <f>IF(D29="","",IF(ISNUMBER(D29),"","-"))</f>
        <v/>
      </c>
      <c r="G28" s="65"/>
      <c r="H28" s="59" t="s">
        <v>15</v>
      </c>
      <c r="I28" s="75" t="str">
        <f>IF(I18="","",I18)</f>
        <v/>
      </c>
      <c r="J28" s="55" t="s">
        <v>36</v>
      </c>
      <c r="K28" s="41" t="str">
        <f>IF(I29="","",IF(ISNUMBER(I29),"","-"))</f>
        <v/>
      </c>
      <c r="L28" s="65"/>
      <c r="M28" s="59" t="s">
        <v>15</v>
      </c>
      <c r="N28" s="75" t="str">
        <f>IF(N18="","",N18)</f>
        <v/>
      </c>
      <c r="O28" s="55" t="s">
        <v>36</v>
      </c>
      <c r="P28" s="82" t="str">
        <f>IF(N29="","",IF(ISNUMBER(N29),"","-"))</f>
        <v/>
      </c>
      <c r="Q28" s="92"/>
      <c r="R28" s="209" t="str">
        <f>IF(OR(F28="-",K28="-",P28="-"),"営業利益は算用数字のみを使用して入力してください","")</f>
        <v/>
      </c>
      <c r="S28" s="209"/>
      <c r="T28" s="209"/>
      <c r="U28" s="209"/>
      <c r="V28" s="6"/>
      <c r="W28" s="6"/>
      <c r="X28" s="6"/>
      <c r="Y28" s="6"/>
      <c r="Z28" s="6"/>
      <c r="AA28" s="6"/>
      <c r="AB28" s="6">
        <v>27</v>
      </c>
      <c r="AC28" s="6">
        <v>27</v>
      </c>
      <c r="AD28" s="6"/>
      <c r="AE28" s="6"/>
      <c r="AF28" s="6"/>
      <c r="AG28" s="6"/>
    </row>
    <row r="29" spans="2:33" ht="18.5" customHeight="1">
      <c r="B29" s="182" t="s">
        <v>37</v>
      </c>
      <c r="C29" s="183"/>
      <c r="D29" s="176"/>
      <c r="E29" s="177"/>
      <c r="F29" s="41" t="str">
        <f>IF(D29&lt;&gt;"","","a")</f>
        <v>a</v>
      </c>
      <c r="G29" s="182" t="s">
        <v>37</v>
      </c>
      <c r="H29" s="183"/>
      <c r="I29" s="176"/>
      <c r="J29" s="177"/>
      <c r="K29" s="41" t="str">
        <f>IF(I29&lt;&gt;"","","a")</f>
        <v>a</v>
      </c>
      <c r="L29" s="182" t="s">
        <v>37</v>
      </c>
      <c r="M29" s="183"/>
      <c r="N29" s="176"/>
      <c r="O29" s="177"/>
      <c r="P29" s="82" t="str">
        <f>IF(N29&lt;&gt;"","","a")</f>
        <v>a</v>
      </c>
      <c r="Q29" s="93"/>
      <c r="R29" s="209"/>
      <c r="S29" s="209"/>
      <c r="T29" s="209"/>
      <c r="U29" s="209"/>
      <c r="V29" s="6"/>
      <c r="W29" s="6"/>
      <c r="X29" s="6"/>
      <c r="Y29" s="6"/>
      <c r="Z29" s="6"/>
      <c r="AA29" s="6"/>
      <c r="AB29" s="6">
        <v>28</v>
      </c>
      <c r="AC29" s="6">
        <v>28</v>
      </c>
      <c r="AD29" s="6"/>
      <c r="AE29" s="6"/>
      <c r="AF29" s="6"/>
      <c r="AG29" s="6"/>
    </row>
    <row r="30" spans="2:33" ht="18.5" customHeight="1" thickBot="1">
      <c r="B30" s="184" t="s">
        <v>38</v>
      </c>
      <c r="C30" s="185"/>
      <c r="D30" s="178"/>
      <c r="E30" s="179"/>
      <c r="F30" s="41" t="str">
        <f>IF(D30&lt;&gt;"","","b")</f>
        <v>b</v>
      </c>
      <c r="G30" s="184" t="s">
        <v>38</v>
      </c>
      <c r="H30" s="185"/>
      <c r="I30" s="178"/>
      <c r="J30" s="179"/>
      <c r="K30" s="41" t="str">
        <f>IF(I30&lt;&gt;"","","b")</f>
        <v>b</v>
      </c>
      <c r="L30" s="184" t="s">
        <v>38</v>
      </c>
      <c r="M30" s="185"/>
      <c r="N30" s="178"/>
      <c r="O30" s="179"/>
      <c r="P30" s="41" t="str">
        <f>IF(N30&lt;&gt;"","","b")</f>
        <v>b</v>
      </c>
      <c r="Q30" s="10"/>
      <c r="R30" s="11" t="s">
        <v>12</v>
      </c>
      <c r="S30" s="10"/>
      <c r="T30" s="10"/>
      <c r="U30" s="10"/>
      <c r="W30" s="6"/>
      <c r="X30" s="6"/>
      <c r="Y30" s="6"/>
      <c r="Z30" s="6"/>
      <c r="AA30" s="6"/>
      <c r="AB30" s="6">
        <v>29</v>
      </c>
      <c r="AC30" s="6"/>
      <c r="AD30" s="6"/>
      <c r="AE30" s="6"/>
      <c r="AF30" s="6"/>
      <c r="AG30" s="6"/>
    </row>
    <row r="31" spans="2:33" ht="18.5" customHeight="1" thickBot="1">
      <c r="B31" s="186" t="s">
        <v>39</v>
      </c>
      <c r="C31" s="187"/>
      <c r="D31" s="180"/>
      <c r="E31" s="181"/>
      <c r="F31" s="41" t="str">
        <f>IF(D31&lt;&gt;"","","c")</f>
        <v>c</v>
      </c>
      <c r="G31" s="186" t="s">
        <v>39</v>
      </c>
      <c r="H31" s="187"/>
      <c r="I31" s="180"/>
      <c r="J31" s="181"/>
      <c r="K31" s="41" t="str">
        <f>IF(I31&lt;&gt;"","","c")</f>
        <v>c</v>
      </c>
      <c r="L31" s="186" t="s">
        <v>39</v>
      </c>
      <c r="M31" s="187"/>
      <c r="N31" s="180"/>
      <c r="O31" s="181"/>
      <c r="P31" s="41" t="str">
        <f>IF(N31&lt;&gt;"","","c")</f>
        <v>c</v>
      </c>
      <c r="Q31" s="10"/>
      <c r="R31" s="188" t="str">
        <f>IF(AND(D32="",I32="",N32=""),"",IF(OR(D32="",I32="",N32=""),"金額をすべて入力すると表示されます",SUM(D32,I32,N32)))</f>
        <v/>
      </c>
      <c r="S31" s="189"/>
      <c r="T31" s="189"/>
      <c r="U31" s="190"/>
      <c r="W31" s="6"/>
      <c r="X31" s="6"/>
      <c r="Y31" s="6"/>
      <c r="Z31" s="6"/>
      <c r="AA31" s="6"/>
      <c r="AB31" s="6">
        <v>30</v>
      </c>
      <c r="AC31" s="6"/>
      <c r="AD31" s="6"/>
      <c r="AE31" s="6"/>
      <c r="AF31" s="6"/>
      <c r="AG31" s="6"/>
    </row>
    <row r="32" spans="2:33" ht="18.5" customHeight="1" thickBot="1">
      <c r="B32" s="196" t="s">
        <v>40</v>
      </c>
      <c r="C32" s="197"/>
      <c r="D32" s="194" t="str">
        <f>IF(OR(D29="",D30="",D31=""),"",SUM($D$29:$E$31))</f>
        <v/>
      </c>
      <c r="E32" s="195"/>
      <c r="F32" s="41" t="str">
        <f>_xlfn.CONCAT(F29:F31)</f>
        <v>abc</v>
      </c>
      <c r="G32" s="196" t="s">
        <v>40</v>
      </c>
      <c r="H32" s="197"/>
      <c r="I32" s="194" t="str">
        <f>IF(OR(I29="",I30="",I31=""),"",SUM($I$29:$J$31))</f>
        <v/>
      </c>
      <c r="J32" s="195"/>
      <c r="K32" s="41" t="str">
        <f>_xlfn.CONCAT(K29:K31)</f>
        <v>abc</v>
      </c>
      <c r="L32" s="196" t="s">
        <v>40</v>
      </c>
      <c r="M32" s="197"/>
      <c r="N32" s="194" t="str">
        <f>IF(OR(N29="",N30="",N31=""),"",SUM($N$29:$O$31))</f>
        <v/>
      </c>
      <c r="O32" s="195"/>
      <c r="P32" s="41" t="str">
        <f>_xlfn.CONCAT(P29:P31)</f>
        <v>abc</v>
      </c>
      <c r="Q32" s="12"/>
      <c r="R32" s="191"/>
      <c r="S32" s="192"/>
      <c r="T32" s="192"/>
      <c r="U32" s="193"/>
      <c r="V32" s="2"/>
      <c r="W32" s="6"/>
      <c r="X32" s="6"/>
      <c r="Y32" s="6"/>
      <c r="Z32" s="6"/>
      <c r="AA32" s="6"/>
      <c r="AB32" s="6">
        <v>31</v>
      </c>
      <c r="AC32" s="6"/>
      <c r="AD32" s="6"/>
      <c r="AE32" s="6"/>
      <c r="AF32" s="6"/>
      <c r="AG32" s="6"/>
    </row>
    <row r="33" spans="1:33" ht="18.5" customHeight="1">
      <c r="B33" s="77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02"/>
      <c r="Q33" s="102"/>
      <c r="R33" s="102"/>
      <c r="S33" s="102"/>
      <c r="T33" s="102"/>
      <c r="U33" s="100"/>
      <c r="V33" s="100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8.5" customHeight="1">
      <c r="B34" s="23" t="str">
        <f>IF(B28&lt;&gt;"","",IF(OR(B28&lt;&gt;"",G28&lt;&gt;"",L28&lt;&gt;"",D29&lt;&gt;"",D30&lt;&gt;"",D31&lt;&gt;"",I29&lt;&gt;"",I30&lt;&gt;"",I31&lt;&gt;"",N29&lt;&gt;"",N30&lt;&gt;"",N31&lt;&gt;"",R43&lt;&gt;"",T43&lt;&gt;"",J45&lt;&gt;"",J46&lt;&gt;"",J48&lt;&gt;""),"↑選択年を入力してください",""))</f>
        <v/>
      </c>
      <c r="C34" s="24"/>
      <c r="D34" s="24"/>
      <c r="E34" s="25"/>
      <c r="F34" s="24"/>
      <c r="G34" s="23" t="str">
        <f>IF(G28&lt;&gt;"","",IF(OR(I29&lt;&gt;"",I30&lt;&gt;"",I31&lt;&gt;"",N29&lt;&gt;"",N30&lt;&gt;"",N31&lt;&gt;"",R43&lt;&gt;"",T43&lt;&gt;"",J45&lt;&gt;"",J46&lt;&gt;"",J48&lt;&gt;""),"↑選択年を入力してください",""))</f>
        <v/>
      </c>
      <c r="H34" s="24"/>
      <c r="I34" s="24"/>
      <c r="J34" s="24"/>
      <c r="K34" s="24"/>
      <c r="L34" s="23" t="str">
        <f>IF(L28&lt;&gt;"","",IF(OR(N29&lt;&gt;"",N30&lt;&gt;"",N31&lt;&gt;"",R43&lt;&gt;"",T43&lt;&gt;"",J45&lt;&gt;"",J46&lt;&gt;"",J48&lt;&gt;""),"↑選択年を入力してください",""))</f>
        <v/>
      </c>
      <c r="M34" s="24"/>
      <c r="N34" s="24"/>
      <c r="O34" s="24"/>
      <c r="P34" s="100"/>
      <c r="Q34" s="98" t="str">
        <f>IF(B18&amp;D18="20221",49,"")&amp;IF(B18&amp;D18="20222",50,"")&amp;IF(B18&amp;D18="20223",51,"")&amp;IF(B18&amp;D18="20224",52,"")&amp;IF(B18&amp;D18="20225",53,"")&amp;IF(B18&amp;D18="20226",54,"")&amp;IF(B18&amp;D18="20227",55,"")&amp;IF(B18&amp;D18="20228",56,"")&amp;IF(B18&amp;D18="20229",57,"")&amp;IF(B18&amp;D18="202210",58,"")&amp;IF(B18&amp;D18="202211",59,"")&amp;IF(B18&amp;D18="202212",60,"")&amp;IF(B18&amp;D18="20231",61,"")&amp;IF(B18&amp;D18="20232",62,"")</f>
        <v/>
      </c>
      <c r="R34" s="98" t="str">
        <f>IF(G18&amp;I18="20221",49,"")&amp;IF(G18&amp;I18="20222",50,"")&amp;IF(G18&amp;I18="20223",51,"")&amp;IF(G18&amp;I18="20224",52,"")&amp;IF(G18&amp;I18="20225",53,"")&amp;IF(G18&amp;I18="20226",54,"")&amp;IF(G18&amp;I18="20227",55,"")&amp;IF(G18&amp;I18="20228",56,"")&amp;IF(G18&amp;I18="20229",57,"")&amp;IF(G18&amp;I18="202210",58,"")&amp;IF(G18&amp;I18="202211",59,"")&amp;IF(G18&amp;I18="202212",60,"")&amp;IF(G18&amp;I18="20231",61,"")&amp;IF(G18&amp;I18="20232",62,"")</f>
        <v/>
      </c>
      <c r="S34" s="83" t="str">
        <f>IF(L18&amp;N18="20221",49,"")&amp;IF(L18&amp;N18="20222",50,"")&amp;IF(L18&amp;N18="20223",51,"")&amp;IF(L18&amp;N18="20224",52,"")&amp;IF(L18&amp;N18="20225",53,"")&amp;IF(L18&amp;N18="20226",54,"")&amp;IF(L18&amp;N18="20227",55,"")&amp;IF(L18&amp;N18="20228",56,"")&amp;IF(L18&amp;N18="20229",57,"")&amp;IF(L18&amp;N18="202210",58,"")&amp;IF(L18&amp;N18="202211",59,"")&amp;IF(L18&amp;N18="202212",60,"")&amp;IF(L18&amp;N18="20231",61,"")&amp;IF(L18&amp;N18="20232",62,"")</f>
        <v/>
      </c>
      <c r="T34" s="99" t="str">
        <f>IF(OR(T36="",U36=""),"",T36-U36)</f>
        <v/>
      </c>
      <c r="U34" s="51" t="str">
        <f>IF(T34="","",IF(T34&lt;=5,"〇","✕"))</f>
        <v/>
      </c>
      <c r="V34" s="83"/>
      <c r="W34" s="61"/>
      <c r="X34" s="61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.5" customHeight="1">
      <c r="B35" s="54" t="str">
        <f>IF(F32="","",IF(AND(OR(B28&lt;&gt;"",G28&lt;&gt;"",L28&lt;&gt;"",D29&lt;&gt;"",D30&lt;&gt;"",D31&lt;&gt;"",I29&lt;&gt;"",I30&lt;&gt;"",I31&lt;&gt;"",N29&lt;&gt;"",N30&lt;&gt;"",N31&lt;&gt;"",R43&lt;&gt;"",T43&lt;&gt;"",J45&lt;&gt;"",J46&lt;&gt;"",J48&lt;&gt;""),F32="a"),"↑営業利益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b"),"↑人件費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c"),"↑減価償却費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ab"),"↑営業利益、人件費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bc"),"↑人件費、減価償却費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ac"),"↑営業利益、減価償却費を入力してください",IF(F32="","",IF(AND(OR(B28&lt;&gt;"",G28&lt;&gt;"",L28&lt;&gt;"",D29&lt;&gt;"",D30&lt;&gt;"",D31&lt;&gt;"",I29&lt;&gt;"",I30&lt;&gt;"",I31&lt;&gt;"",N29&lt;&gt;"",N30&lt;&gt;"",N31&lt;&gt;"",R43&lt;&gt;"",T43&lt;&gt;"",J45&lt;&gt;"",J46&lt;&gt;"",J48&lt;&gt;""),F32="abc"),"↑営業利益、人件費、減価償却費を入力してください",""))))))))))))))</f>
        <v/>
      </c>
      <c r="C35" s="26"/>
      <c r="D35" s="26"/>
      <c r="E35" s="26"/>
      <c r="F35" s="26"/>
      <c r="G35" s="54" t="str">
        <f>IF(K32="","",IF(AND(OR(I29&lt;&gt;"",I30&lt;&gt;"",I31&lt;&gt;"",N29&lt;&gt;"",N30&lt;&gt;"",N31&lt;&gt;"",R43&lt;&gt;"",T43&lt;&gt;"",J45&lt;&gt;"",J46&lt;&gt;"",J48&lt;&gt;""),K32="a"),"↑営業利益を入力してください",IF(K32="","",IF(AND(OR(I29&lt;&gt;"",I30&lt;&gt;"",I31&lt;&gt;"",N29&lt;&gt;"",N30&lt;&gt;"",N31&lt;&gt;"",R43&lt;&gt;"",T43&lt;&gt;"",J45&lt;&gt;"",J46&lt;&gt;"",J48&lt;&gt;""),K32="b"),"↑人件費を入力してください",IF(K32="","",IF(AND(OR(I29&lt;&gt;"",I30&lt;&gt;"",I31&lt;&gt;"",N29&lt;&gt;"",N30&lt;&gt;"",N31&lt;&gt;"",R43&lt;&gt;"",T43&lt;&gt;"",J45&lt;&gt;"",J46&lt;&gt;"",J48&lt;&gt;""),K32="c"),"↑減価償却費を入力してください",IF(K32="","",IF(AND(OR(I29&lt;&gt;"",I30&lt;&gt;"",I31&lt;&gt;"",N29&lt;&gt;"",N30&lt;&gt;"",N31&lt;&gt;"",R43&lt;&gt;"",T43&lt;&gt;"",J45&lt;&gt;"",J46&lt;&gt;"",J48&lt;&gt;""),K32="ab"),"↑営業利益、人件費を入力してください",IF(K32="","",IF(AND(OR(I29&lt;&gt;"",I30&lt;&gt;"",I31&lt;&gt;"",N29&lt;&gt;"",N30&lt;&gt;"",N31&lt;&gt;"",R43&lt;&gt;"",T43&lt;&gt;"",J45&lt;&gt;"",J46&lt;&gt;"",J48&lt;&gt;""),K32="bc"),"↑人件費、減価償却費を入力してください",IF(K32="","",IF(AND(OR(I29&lt;&gt;"",I30&lt;&gt;"",I31&lt;&gt;"",N29&lt;&gt;"",N30&lt;&gt;"",N31&lt;&gt;"",R43&lt;&gt;"",T43&lt;&gt;"",J45&lt;&gt;"",J46&lt;&gt;"",J48&lt;&gt;""),K32="ac"),"↑営業利益、減価償却費を入力してください",IF(K32="","",IF(AND(OR(I29&lt;&gt;"",I30&lt;&gt;"",I31&lt;&gt;"",N29&lt;&gt;"",N30&lt;&gt;"",N31&lt;&gt;"",R43&lt;&gt;"",T43&lt;&gt;"",J45&lt;&gt;"",J46&lt;&gt;"",J48&lt;&gt;""),K32="abc"),"↑営業利益、人件費、減価償却費を入力してください",""))))))))))))))</f>
        <v/>
      </c>
      <c r="H35" s="26"/>
      <c r="I35" s="26"/>
      <c r="J35" s="27"/>
      <c r="K35" s="27"/>
      <c r="L35" s="53" t="str">
        <f>IF(P32="","",IF(AND(OR(N29&lt;&gt;"",N30&lt;&gt;"",N31&lt;&gt;"",R43&lt;&gt;"",T43&lt;&gt;"",J45&lt;&gt;"",J46&lt;&gt;"",J48&lt;&gt;""),P32="a"),"↑営業利益を入力してください",IF(P32="","",IF(AND(OR(N29&lt;&gt;"",N30&lt;&gt;"",N31&lt;&gt;"",R43&lt;&gt;"",T43&lt;&gt;"",J45&lt;&gt;"",J46&lt;&gt;"",J48&lt;&gt;""),P32="b"),"↑人件費を入力してください",IF(P32="","",IF(AND(OR(N29&lt;&gt;"",N30&lt;&gt;"",N31&lt;&gt;"",R43&lt;&gt;"",T43&lt;&gt;"",J45&lt;&gt;"",J46&lt;&gt;"",J48&lt;&gt;""),P32="c"),"↑減価償却費を入力してください",IF(P32="","",IF(AND(OR(N29&lt;&gt;"",N30&lt;&gt;"",N31&lt;&gt;"",R43&lt;&gt;"",T43&lt;&gt;"",J45&lt;&gt;"",J46&lt;&gt;"",J48&lt;&gt;""),P32="ab"),"↑営業利益、人件費を入力してください",IF(P32="","",IF(AND(OR(N29&lt;&gt;"",N30&lt;&gt;"",N31&lt;&gt;"",R43&lt;&gt;"",T43&lt;&gt;"",J45&lt;&gt;"",J46&lt;&gt;"",J48&lt;&gt;""),P32="bc"),"↑人件費、減価償却費を入力してください",IF(P32="","",IF(AND(OR(N29&lt;&gt;"",N30&lt;&gt;"",N31&lt;&gt;"",R43&lt;&gt;"",T43&lt;&gt;"",J45&lt;&gt;"",J46&lt;&gt;"",J48&lt;&gt;""),P32="ac"),"↑営業利益、減価償却費を入力してください",IF(P32="","",IF(AND(OR(N29&lt;&gt;"",N30&lt;&gt;"",N31&lt;&gt;"",R43&lt;&gt;"",T43&lt;&gt;"",J45&lt;&gt;"",J46&lt;&gt;"",J48&lt;&gt;""),P32="abc"),"↑営業利益、人件費、減価償却費を入力してください",""))))))))))))))</f>
        <v/>
      </c>
      <c r="M35" s="27"/>
      <c r="N35" s="27"/>
      <c r="O35" s="28"/>
      <c r="P35" s="103"/>
      <c r="Q35" s="98" t="str">
        <f>IF(B28&amp;D28="20191",13,"")&amp;IF(B28&amp;D28="20192",14,"")&amp;IF(B28&amp;D28="20193",15,"")&amp;IF(B28&amp;D28="20194",16,"")&amp;IF(B28&amp;D28="20195",17,"")&amp;IF(B28&amp;D28="20196",18,"")&amp;IF(B28&amp;D28="20197",19,"")&amp;IF(B28&amp;D28="20198",20,"")&amp;IF(B28&amp;D28="20199",21,"")&amp;IF(B28&amp;D28="201910",22,"")&amp;IF(B28&amp;D28="201911",23,"")&amp;IF(B28&amp;D28="201912",24,"")&amp;IF(B28&amp;D28="20201",25,"")&amp;IF(B28&amp;D28="20202",26,"")&amp;IF(B28&amp;D28="20203",27,"")&amp;IF(B28&amp;D28="20204",28,"")&amp;IF(B28&amp;D28="20205",29,"")&amp;IF(B28&amp;D28="20206",30,"")&amp;IF(B28&amp;D28="20207",31,"")&amp;IF(B28&amp;D28="20208",32,"")&amp;IF(B28&amp;D28="20209",33,"")&amp;IF(B28&amp;D28="202010",34,"")&amp;IF(B28&amp;D28="202011",35,"")&amp;IF(B28&amp;D28="202012",36,"")&amp;IF(B28&amp;D28="20211",37,"")&amp;IF(B28&amp;D28="20212",38,"")&amp;IF(B28&amp;D28="20213",39,"")&amp;IF(B28&amp;D28="20214",40,"")&amp;IF(B28&amp;D28="20215",41,"")&amp;IF(B28&amp;D28="20216",42,"")&amp;IF(B28&amp;D28="20217",43,"")&amp;IF(B28&amp;D28="20218",44,"")&amp;IF(B28&amp;D28="20219",45,"")&amp;IF(B28&amp;D28="202110",46,"")&amp;IF(B28&amp;D28="202111",47,"")&amp;IF(B28&amp;D28="202112",48,"")</f>
        <v/>
      </c>
      <c r="R35" s="98" t="str">
        <f>IF(G28&amp;I28="20191",13,"")&amp;IF(G28&amp;I28="20192",14,"")&amp;IF(G28&amp;I28="20193",15,"")&amp;IF(G28&amp;I28="20194",16,"")&amp;IF(G28&amp;I28="20195",17,"")&amp;IF(G28&amp;I28="20196",18,"")&amp;IF(G28&amp;I28="20197",19,"")&amp;IF(G28&amp;I28="20198",20,"")&amp;IF(G28&amp;I28="20199",21,"")&amp;IF(G28&amp;I28="201910",22,"")&amp;IF(G28&amp;I28="201911",23,"")&amp;IF(G28&amp;I28="201912",24,"")&amp;IF(G28&amp;I28="20201",25,"")&amp;IF(G28&amp;I28="20202",26,"")&amp;IF(G28&amp;I28="20203",27,"")&amp;IF(G28&amp;I28="20204",28,"")&amp;IF(G28&amp;I28="20205",29,"")&amp;IF(G28&amp;I28="20206",30,"")&amp;IF(G28&amp;I28="20207",31,"")&amp;IF(G28&amp;I28="20208",32,"")&amp;IF(G28&amp;I28="20209",33,"")&amp;IF(G28&amp;I28="202010",34,"")&amp;IF(G28&amp;I28="202011",35,"")&amp;IF(G28&amp;I28="202012",36,"")&amp;IF(G28&amp;I28="20211",37,"")&amp;IF(G28&amp;I28="20212",38,"")&amp;IF(G28&amp;I28="20213",39,"")&amp;IF(G28&amp;I28="20214",40,"")&amp;IF(G28&amp;I28="20215",41,"")&amp;IF(G28&amp;I28="20216",42,"")&amp;IF(G28&amp;I28="20217",43,"")&amp;IF(G28&amp;I28="20218",44,"")&amp;IF(G28&amp;I28="20219",45,"")&amp;IF(G28&amp;I28="202110",46,"")&amp;IF(G28&amp;I28="202111",47,"")&amp;IF(G28&amp;I28="202112",48,"")</f>
        <v/>
      </c>
      <c r="S35" s="83" t="str">
        <f>IF(L28&amp;N28="20191",13,"")&amp;IF(L28&amp;N28="20192",14,"")&amp;IF(L28&amp;N28="20193",15,"")&amp;IF(L28&amp;N28="20194",16,"")&amp;IF(L28&amp;N28="20195",17,"")&amp;IF(L28&amp;N28="20196",18,"")&amp;IF(L28&amp;N28="20197",19,"")&amp;IF(L28&amp;N28="20198",20,"")&amp;IF(L28&amp;N28="20199",21,"")&amp;IF(L28&amp;N28="201910",22,"")&amp;IF(L28&amp;N28="201911",23,"")&amp;IF(L28&amp;N28="201912",24,"")&amp;IF(L28&amp;N28="20201",25,"")&amp;IF(L28&amp;N28="20202",26,"")&amp;IF(L28&amp;N28="20203",27,"")&amp;IF(L28&amp;N28="20204",28,"")&amp;IF(L28&amp;N28="20205",29,"")&amp;IF(L28&amp;N28="20206",30,"")&amp;IF(L28&amp;N28="20207",31,"")&amp;IF(L28&amp;N28="20208",32,"")&amp;IF(L28&amp;N28="20209",33,"")&amp;IF(L28&amp;N28="202010",34,"")&amp;IF(L28&amp;N28="202011",35,"")&amp;IF(L28&amp;N28="202012",36,"")&amp;IF(L28&amp;N28="20211",37,"")&amp;IF(L28&amp;N28="20212",38,"")&amp;IF(L28&amp;N28="20213",39,"")&amp;IF(L28&amp;N28="20214",40,"")&amp;IF(L28&amp;N28="20215",41,"")&amp;IF(L28&amp;N28="20216",42,"")&amp;IF(L28&amp;N28="20217",43,"")&amp;IF(L28&amp;N28="20218",44,"")&amp;IF(L28&amp;N28="20219",45,"")&amp;IF(L28&amp;N28="202110",46,"")&amp;IF(L28&amp;N28="202111",47,"")&amp;IF(L28&amp;N28="202112",48,"")</f>
        <v/>
      </c>
      <c r="T35" s="99" t="str">
        <f>IF(OR(T37="",U37=""),"",T37-U37)</f>
        <v/>
      </c>
      <c r="U35" s="51" t="str">
        <f>IF(T35="","",IF(T35&lt;=5,"〇","✕"))</f>
        <v/>
      </c>
      <c r="V35" s="83"/>
      <c r="W35" s="61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8.5" customHeight="1">
      <c r="B36" s="40" t="str">
        <f>IF(AND(D30&lt;0,D31&gt;=0),"↑人件費がマイナスです",IF(AND(D30&gt;=0,D31&lt;0),"↑減価償却費がマイナスです",IF(AND(D30&lt;0,D31&lt;0),"↑人件費と減価償却費がマイナスです","")))</f>
        <v/>
      </c>
      <c r="C36" s="21"/>
      <c r="D36" s="21"/>
      <c r="E36" s="21"/>
      <c r="F36" s="29"/>
      <c r="G36" s="40" t="str">
        <f>IF(AND(I30&lt;0,I31&gt;=0),"↑人件費がマイナスです",IF(AND(I30&gt;=0,I31&lt;0),"↑減価償却費がマイナスです",IF(AND(I30&lt;0,I31&lt;0),"↑人件費と減価償却費がマイナスです","")))</f>
        <v/>
      </c>
      <c r="H36" s="21"/>
      <c r="I36" s="21"/>
      <c r="J36" s="21"/>
      <c r="K36" s="21"/>
      <c r="L36" s="40" t="str">
        <f>IF(AND(N30&lt;0,N31&gt;=0),"↑人件費がマイナスです",IF(AND(N30&gt;=0,N31&lt;0),"↑減価償却費がマイナスです",IF(AND(N30&lt;0,N31&lt;0),"↑人件費と減価償却費がマイナスです","")))</f>
        <v/>
      </c>
      <c r="M36" s="21"/>
      <c r="N36" s="21"/>
      <c r="P36" s="100"/>
      <c r="Q36" s="83" t="str">
        <f t="shared" ref="Q36:S37" si="0">IF(Q34="","",VALUE(Q34))</f>
        <v/>
      </c>
      <c r="R36" s="83" t="str">
        <f t="shared" si="0"/>
        <v/>
      </c>
      <c r="S36" s="83" t="str">
        <f t="shared" si="0"/>
        <v/>
      </c>
      <c r="T36" s="83" t="str">
        <f>IF(AND(Q36&gt;R36,R36&gt;S36),Q36,IF(AND(Q36&gt;S36,S36&gt;R36),Q36,IF(AND(R36&gt;Q36,Q36&gt;S36),R36,IF(AND(R36&gt;S36,S36&gt;Q36),R36,S36))))</f>
        <v/>
      </c>
      <c r="U36" s="83" t="str">
        <f>IF(AND(Q36&lt;R36,R36&lt;S36),Q36,IF(AND(Q36&lt;S36,S36&lt;R36),Q36,IF(AND(R36&lt;Q36,Q36&lt;S36),R36,IF(AND(R36&lt;S36,S36&lt;Q36),R36,S36))))</f>
        <v/>
      </c>
      <c r="V36" s="99"/>
      <c r="W36" s="6"/>
      <c r="X36" s="6"/>
      <c r="Y36" s="6"/>
      <c r="Z36" s="6"/>
      <c r="AA36" s="6"/>
      <c r="AB36" s="6"/>
      <c r="AC36" s="6"/>
      <c r="AD36" s="6"/>
    </row>
    <row r="37" spans="1:33" s="6" customFormat="1" ht="18.5" customHeight="1" thickBot="1">
      <c r="B37" s="60" t="str">
        <f>IF(D18&lt;&gt;D28,"比較に用いる月が①と同月になっていません","")</f>
        <v/>
      </c>
      <c r="C37" s="23"/>
      <c r="D37" s="23"/>
      <c r="E37" s="23"/>
      <c r="F37" s="23"/>
      <c r="G37" s="60" t="str">
        <f>IF(I18&lt;&gt;I28,"比較に用いる月が①と同月になっていません","")</f>
        <v/>
      </c>
      <c r="H37" s="23"/>
      <c r="I37" s="23"/>
      <c r="J37" s="23"/>
      <c r="K37" s="23"/>
      <c r="L37" s="60" t="str">
        <f>IF(N18&lt;&gt;N28,"比較に用いる月が①と同月になっていません","")</f>
        <v/>
      </c>
      <c r="M37" s="23"/>
      <c r="N37" s="23"/>
      <c r="O37" s="23"/>
      <c r="P37" s="100"/>
      <c r="Q37" s="83" t="str">
        <f t="shared" si="0"/>
        <v/>
      </c>
      <c r="R37" s="83" t="str">
        <f t="shared" si="0"/>
        <v/>
      </c>
      <c r="S37" s="83" t="str">
        <f t="shared" si="0"/>
        <v/>
      </c>
      <c r="T37" s="83" t="str">
        <f>IF(AND(Q37&gt;R37,R37&gt;S37),Q37,IF(AND(Q37&gt;S37,S37&gt;R37),Q37,IF(AND(R37&gt;Q37,Q37&gt;S37),R37,IF(AND(R37&gt;S37,S37&gt;Q37),R37,S37))))</f>
        <v/>
      </c>
      <c r="U37" s="83" t="str">
        <f>IF(AND(Q37&lt;R37,R37&lt;S37),Q37,IF(AND(Q37&lt;S37,S37&lt;R37),Q37,IF(AND(R37&lt;Q37,Q37&lt;S37),R37,IF(AND(R37&lt;S37,S37&lt;Q37),R37,S37))))</f>
        <v/>
      </c>
      <c r="V37" s="99"/>
    </row>
    <row r="38" spans="1:33" s="6" customFormat="1" ht="18.5" customHeight="1">
      <c r="B38" s="107" t="s">
        <v>18</v>
      </c>
      <c r="C38" s="108"/>
      <c r="D38" s="108"/>
      <c r="E38" s="108"/>
      <c r="F38" s="109"/>
      <c r="G38" s="104" t="s">
        <v>19</v>
      </c>
      <c r="H38" s="106"/>
      <c r="I38" s="107" t="s">
        <v>20</v>
      </c>
      <c r="J38" s="108"/>
      <c r="K38" s="108"/>
      <c r="L38" s="108"/>
      <c r="M38" s="109"/>
      <c r="N38" s="104" t="s">
        <v>21</v>
      </c>
      <c r="O38" s="105"/>
      <c r="P38" s="106"/>
      <c r="Q38" s="107" t="s">
        <v>44</v>
      </c>
      <c r="R38" s="108"/>
      <c r="S38" s="108"/>
      <c r="T38" s="108"/>
      <c r="U38" s="109"/>
      <c r="V38" s="30"/>
      <c r="W38" s="31"/>
      <c r="X38" s="31"/>
      <c r="Y38" s="84"/>
    </row>
    <row r="39" spans="1:33" s="6" customFormat="1" ht="18.5" customHeight="1" thickBot="1">
      <c r="B39" s="110"/>
      <c r="C39" s="111"/>
      <c r="D39" s="111"/>
      <c r="E39" s="111"/>
      <c r="F39" s="112"/>
      <c r="G39" s="104"/>
      <c r="H39" s="106"/>
      <c r="I39" s="110"/>
      <c r="J39" s="111"/>
      <c r="K39" s="111"/>
      <c r="L39" s="111"/>
      <c r="M39" s="112"/>
      <c r="N39" s="104"/>
      <c r="O39" s="105"/>
      <c r="P39" s="106"/>
      <c r="Q39" s="110"/>
      <c r="R39" s="111"/>
      <c r="S39" s="111"/>
      <c r="T39" s="111"/>
      <c r="U39" s="112"/>
      <c r="V39" s="30"/>
      <c r="W39" s="31"/>
      <c r="X39" s="31"/>
      <c r="Y39" s="84"/>
    </row>
    <row r="40" spans="1:33" s="6" customFormat="1" ht="18.5" customHeight="1">
      <c r="B40" s="211" t="str">
        <f>IFERROR(R31-R21,"")</f>
        <v/>
      </c>
      <c r="C40" s="212"/>
      <c r="D40" s="212"/>
      <c r="E40" s="212"/>
      <c r="F40" s="213"/>
      <c r="G40" s="104"/>
      <c r="H40" s="106"/>
      <c r="I40" s="217" t="str">
        <f>IFERROR(IF(B40="","",R31),"")</f>
        <v/>
      </c>
      <c r="J40" s="218"/>
      <c r="K40" s="218"/>
      <c r="L40" s="218"/>
      <c r="M40" s="219"/>
      <c r="N40" s="104"/>
      <c r="O40" s="105"/>
      <c r="P40" s="106"/>
      <c r="Q40" s="164" t="str">
        <f>IFERROR(IF(OR(B40="",I40=""),"",IF(R21&gt;=R31,0,IF(I40&lt;0,ROUNDDOWN($B$40/ABS($I$40),3),ROUNDDOWN($B$40/$I$40,3)))),"")</f>
        <v/>
      </c>
      <c r="R40" s="165"/>
      <c r="S40" s="165"/>
      <c r="T40" s="165"/>
      <c r="U40" s="166"/>
      <c r="V40" s="30"/>
      <c r="W40" s="31"/>
      <c r="X40" s="31"/>
      <c r="Y40" s="84"/>
    </row>
    <row r="41" spans="1:33" s="6" customFormat="1" ht="18.5" customHeight="1" thickBot="1">
      <c r="B41" s="214"/>
      <c r="C41" s="215"/>
      <c r="D41" s="215"/>
      <c r="E41" s="215"/>
      <c r="F41" s="216"/>
      <c r="G41" s="104"/>
      <c r="H41" s="106"/>
      <c r="I41" s="220"/>
      <c r="J41" s="221"/>
      <c r="K41" s="221"/>
      <c r="L41" s="221"/>
      <c r="M41" s="222"/>
      <c r="N41" s="104"/>
      <c r="O41" s="105"/>
      <c r="P41" s="106"/>
      <c r="Q41" s="167"/>
      <c r="R41" s="168"/>
      <c r="S41" s="168"/>
      <c r="T41" s="168"/>
      <c r="U41" s="169"/>
      <c r="V41" s="30"/>
      <c r="W41" s="31"/>
      <c r="X41" s="31"/>
      <c r="Y41" s="31"/>
    </row>
    <row r="42" spans="1:33" ht="18.5" customHeight="1">
      <c r="B42" s="210" t="str">
        <f>IF(AND(Q40&lt;0.15,Q40&gt;=0),"付加価値額の減少率が15％未満です。付加価値額のご確認をお願い致します。","")</f>
        <v/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Z42" s="6"/>
      <c r="AA42" s="6"/>
      <c r="AB42" s="6"/>
      <c r="AC42" s="6"/>
      <c r="AD42" s="6"/>
    </row>
    <row r="43" spans="1:33" ht="18.5" customHeight="1">
      <c r="B43" s="42"/>
      <c r="C43" s="42"/>
      <c r="D43" s="42"/>
      <c r="E43" s="45"/>
      <c r="F43" s="45"/>
      <c r="H43" s="38" t="str">
        <f>IF(AND(P43=2022,R43=1),"2022年1月は選択できません",IF(AND(P43=2023,R43=10),"2023年10月は選択できません",IF(AND(P43=2023,R43=11),"2023年11月は選択できません",IF(AND(P43=2023,R43=12),"2023年12月は選択できません",IF(AND(R43=11,T43=31),"2022年11月31日は選択できません","")))))</f>
        <v/>
      </c>
      <c r="I43" s="88" t="str">
        <f>IF(AND(R43=2,OR(T43=29,T43=30,T43=31)),"2023年2月29日～31日は選択できません","")</f>
        <v/>
      </c>
      <c r="J43" s="76"/>
      <c r="K43" s="76"/>
      <c r="L43" s="76"/>
      <c r="M43" s="76"/>
      <c r="N43" s="74"/>
      <c r="O43" s="74"/>
      <c r="P43" s="66"/>
      <c r="Q43" s="32" t="s">
        <v>15</v>
      </c>
      <c r="R43" s="66"/>
      <c r="S43" s="32" t="s">
        <v>10</v>
      </c>
      <c r="T43" s="67"/>
      <c r="U43" s="33" t="s">
        <v>23</v>
      </c>
      <c r="Z43" s="6"/>
      <c r="AA43" s="6"/>
      <c r="AB43" s="6"/>
      <c r="AC43" s="6"/>
      <c r="AD43" s="6"/>
    </row>
    <row r="44" spans="1:33" ht="18.5" customHeight="1">
      <c r="I44" s="5"/>
      <c r="J44" s="13" t="str">
        <f>IF(OR(AND(P43="",R43&lt;&gt;""),AND(P43="",T43&lt;&gt;""),),"記入年を入力してください",IF(AND(R43="",T43&lt;&gt;""),"記入月を入力してください",""))</f>
        <v/>
      </c>
      <c r="K44" s="43"/>
      <c r="L44" s="43"/>
      <c r="M44" s="43"/>
      <c r="N44" s="43"/>
      <c r="O44" s="43"/>
      <c r="P44" s="208" t="str">
        <f>IF(OR(AND(OR(P43="",R43="",T43=""),J45&lt;&gt;""),AND(OR(P43="",R43="",T43=""),J46&lt;&gt;""),AND(OR(P43="",R43="",T43=""),J47&lt;&gt;""),AND(OR(P43="",R43="",T43=""),J48&lt;&gt;"")),"※記入年月日を入力してください","")</f>
        <v/>
      </c>
      <c r="Q44" s="208"/>
      <c r="R44" s="208"/>
      <c r="S44" s="208"/>
      <c r="T44" s="208"/>
      <c r="U44" s="208"/>
    </row>
    <row r="45" spans="1:33" ht="18.5" customHeight="1" thickBot="1">
      <c r="A45" s="44" t="str">
        <f>IF(OR(AND(J45="",J46&lt;&gt;""),AND(J45="",J47&lt;&gt;""),AND(J45="",J48&lt;&gt;"")),"※住所を入力してください","")</f>
        <v/>
      </c>
      <c r="C45" s="44"/>
      <c r="D45" s="44"/>
      <c r="E45" s="44"/>
      <c r="F45" s="44"/>
      <c r="G45" s="122" t="s">
        <v>24</v>
      </c>
      <c r="H45" s="122"/>
      <c r="I45" s="122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</row>
    <row r="46" spans="1:33" ht="18.5" customHeight="1" thickBot="1">
      <c r="A46" s="44" t="str">
        <f>IF(OR(AND(J46="",J47&lt;&gt;""),AND(J46="",J48&lt;&gt;"")),"※名称を入力してください","")</f>
        <v/>
      </c>
      <c r="C46" s="44"/>
      <c r="D46" s="44"/>
      <c r="E46" s="44"/>
      <c r="F46" s="44"/>
      <c r="G46" s="122" t="s">
        <v>25</v>
      </c>
      <c r="H46" s="122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33" ht="18.5" customHeight="1" thickBot="1">
      <c r="A47" s="43" t="str">
        <f>IF(OR(AND(J46="",J47&lt;&gt;""),AND(J46="",J48&lt;&gt;"")),"（個人事業主の方は、","")</f>
        <v/>
      </c>
      <c r="B47" s="76"/>
      <c r="C47" s="76"/>
      <c r="D47" s="76"/>
      <c r="E47" s="76"/>
      <c r="F47" s="76"/>
      <c r="G47" s="122" t="s">
        <v>26</v>
      </c>
      <c r="H47" s="122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33" ht="18.5" customHeight="1" thickBot="1">
      <c r="A48" s="43" t="str">
        <f>IF(OR(AND(J46="",J47&lt;&gt;""),AND(J46="",J48&lt;&gt;"")),"　 名称の入力は必須ではございません）","")</f>
        <v/>
      </c>
      <c r="B48" s="76"/>
      <c r="C48" s="76"/>
      <c r="D48" s="76"/>
      <c r="E48" s="76"/>
      <c r="F48" s="76"/>
      <c r="G48" s="122" t="s">
        <v>27</v>
      </c>
      <c r="H48" s="122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2" ht="18.5" customHeight="1" thickBot="1">
      <c r="A49" s="44" t="str">
        <f>IF(OR(AND(J48="",J49&lt;&gt;""),AND(J48="",J45&lt;&gt;""),AND(J48="",J46&lt;&gt;"")),"※代表者氏名を入力してください","")</f>
        <v/>
      </c>
      <c r="B49" s="70"/>
      <c r="C49" s="70"/>
      <c r="D49" s="70"/>
      <c r="E49" s="70"/>
      <c r="F49" s="70"/>
      <c r="G49" s="122" t="s">
        <v>28</v>
      </c>
      <c r="H49" s="122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2" ht="18.5" customHeight="1">
      <c r="B50" s="72"/>
      <c r="C50" s="72"/>
      <c r="D50" s="72"/>
      <c r="E50" s="72"/>
      <c r="F50" s="72"/>
      <c r="G50" s="47"/>
      <c r="H50" s="72"/>
      <c r="I50" s="72"/>
      <c r="J50" s="73" t="s">
        <v>29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2" ht="18.5" customHeight="1">
      <c r="B51" s="124" t="str">
        <f>IF(Q40="","",IF(J49="","申請する事業類型を選択してください。",IF(J49&lt;&gt;"緊急対策枠","こちらは緊急対策枠申請用のフォーマットとなります。"&amp;CHAR(10)&amp;"加点申請用のフォーマットを使用してください。","")))</f>
        <v/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71"/>
    </row>
    <row r="52" spans="1:22" ht="25">
      <c r="A52" s="71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71"/>
    </row>
    <row r="53" spans="1:22" ht="14.75" customHeight="1">
      <c r="A53" s="149" t="str">
        <f>IF(AND(B14="",Q17="",Q16="",B24="",B25="",B26="",G24="",G25="",G26="",L24="",L25="",L26="",P27="",B34="",B35="",B36="",G34="",G35="",G36="",L34="",L35="",L36="",J44="",P44="",A45="",A46="",A49="",I43="",B37="",G37="",L37="",B42="",R18="",R28="",B51=""),"","エラーが残っています。全てのエラーを修正してご提出ください。")</f>
        <v/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7"/>
    </row>
    <row r="54" spans="1:22" ht="14.7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7"/>
    </row>
    <row r="55" spans="1:22" ht="19.5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7"/>
    </row>
    <row r="56" spans="1:22" ht="19.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</sheetData>
  <sheetProtection algorithmName="SHA-512" hashValue="4yaULJGNS6DIhe+Uez/Il2aqx5aWWOw/1a1KDNMWQ1QKNT35ABTuMViEx6qSf5RnNNsWZDQko1NMG6TxtaKt0g==" saltValue="XvzYDNvXw/qw6v4Ny0F5/w==" spinCount="100000" sheet="1" selectLockedCells="1"/>
  <dataConsolidate/>
  <mergeCells count="81">
    <mergeCell ref="N29:O29"/>
    <mergeCell ref="N30:O30"/>
    <mergeCell ref="Q38:U39"/>
    <mergeCell ref="B40:F41"/>
    <mergeCell ref="I40:M41"/>
    <mergeCell ref="Q40:U41"/>
    <mergeCell ref="D31:E31"/>
    <mergeCell ref="B30:C30"/>
    <mergeCell ref="B31:C31"/>
    <mergeCell ref="N38:P41"/>
    <mergeCell ref="R31:U32"/>
    <mergeCell ref="G46:I46"/>
    <mergeCell ref="J46:U46"/>
    <mergeCell ref="G31:H31"/>
    <mergeCell ref="G32:H32"/>
    <mergeCell ref="I32:J32"/>
    <mergeCell ref="N31:O31"/>
    <mergeCell ref="L32:M32"/>
    <mergeCell ref="N32:O32"/>
    <mergeCell ref="I31:J31"/>
    <mergeCell ref="L31:M31"/>
    <mergeCell ref="B42:U42"/>
    <mergeCell ref="B32:C32"/>
    <mergeCell ref="B38:F39"/>
    <mergeCell ref="G38:H41"/>
    <mergeCell ref="I38:M39"/>
    <mergeCell ref="D32:E32"/>
    <mergeCell ref="B55:U55"/>
    <mergeCell ref="A2:V2"/>
    <mergeCell ref="B9:U13"/>
    <mergeCell ref="A6:V6"/>
    <mergeCell ref="P44:U44"/>
    <mergeCell ref="G48:I48"/>
    <mergeCell ref="J48:U48"/>
    <mergeCell ref="G47:I47"/>
    <mergeCell ref="J47:U47"/>
    <mergeCell ref="B22:C22"/>
    <mergeCell ref="B4:U4"/>
    <mergeCell ref="R18:U19"/>
    <mergeCell ref="R28:U29"/>
    <mergeCell ref="J45:U45"/>
    <mergeCell ref="G45:I45"/>
    <mergeCell ref="L22:M22"/>
    <mergeCell ref="N22:O22"/>
    <mergeCell ref="I29:J29"/>
    <mergeCell ref="I30:J30"/>
    <mergeCell ref="G30:H30"/>
    <mergeCell ref="B19:C19"/>
    <mergeCell ref="B20:C20"/>
    <mergeCell ref="B21:C21"/>
    <mergeCell ref="G22:H22"/>
    <mergeCell ref="L29:M29"/>
    <mergeCell ref="L30:M30"/>
    <mergeCell ref="G29:H29"/>
    <mergeCell ref="D22:E22"/>
    <mergeCell ref="D29:E29"/>
    <mergeCell ref="D30:E30"/>
    <mergeCell ref="I22:J22"/>
    <mergeCell ref="B29:C29"/>
    <mergeCell ref="L19:M19"/>
    <mergeCell ref="L20:M20"/>
    <mergeCell ref="L21:M21"/>
    <mergeCell ref="D19:E19"/>
    <mergeCell ref="D20:E20"/>
    <mergeCell ref="D21:E21"/>
    <mergeCell ref="H1:U1"/>
    <mergeCell ref="A53:U54"/>
    <mergeCell ref="G49:I49"/>
    <mergeCell ref="J49:U49"/>
    <mergeCell ref="B51:U52"/>
    <mergeCell ref="B14:U14"/>
    <mergeCell ref="I19:J19"/>
    <mergeCell ref="I20:J20"/>
    <mergeCell ref="I21:J21"/>
    <mergeCell ref="N19:O19"/>
    <mergeCell ref="N20:O20"/>
    <mergeCell ref="N21:O21"/>
    <mergeCell ref="G19:H19"/>
    <mergeCell ref="G20:H20"/>
    <mergeCell ref="G21:H21"/>
    <mergeCell ref="R21:U22"/>
  </mergeCells>
  <phoneticPr fontId="2"/>
  <conditionalFormatting sqref="Q40:U41">
    <cfRule type="expression" dxfId="23" priority="93">
      <formula>$Q$40&lt;0.15</formula>
    </cfRule>
  </conditionalFormatting>
  <conditionalFormatting sqref="B9:U13">
    <cfRule type="expression" dxfId="22" priority="75">
      <formula>$B$9=""</formula>
    </cfRule>
  </conditionalFormatting>
  <conditionalFormatting sqref="D19:D21">
    <cfRule type="expression" dxfId="21" priority="63">
      <formula>D19=""</formula>
    </cfRule>
  </conditionalFormatting>
  <conditionalFormatting sqref="B28">
    <cfRule type="expression" dxfId="20" priority="49">
      <formula>#REF!=""</formula>
    </cfRule>
    <cfRule type="expression" dxfId="19" priority="50">
      <formula>$E$18=""</formula>
    </cfRule>
  </conditionalFormatting>
  <conditionalFormatting sqref="I19:I21">
    <cfRule type="expression" dxfId="18" priority="42">
      <formula>I19=""</formula>
    </cfRule>
  </conditionalFormatting>
  <conditionalFormatting sqref="N19:N21">
    <cfRule type="expression" dxfId="17" priority="41">
      <formula>N19=""</formula>
    </cfRule>
  </conditionalFormatting>
  <conditionalFormatting sqref="D29:D31">
    <cfRule type="expression" dxfId="16" priority="40">
      <formula>D29=""</formula>
    </cfRule>
  </conditionalFormatting>
  <conditionalFormatting sqref="I29:I31">
    <cfRule type="expression" dxfId="15" priority="39">
      <formula>I29=""</formula>
    </cfRule>
  </conditionalFormatting>
  <conditionalFormatting sqref="N29:N31">
    <cfRule type="expression" dxfId="14" priority="38">
      <formula>N29=""</formula>
    </cfRule>
  </conditionalFormatting>
  <conditionalFormatting sqref="A52 V51:V52">
    <cfRule type="notContainsBlanks" dxfId="13" priority="35">
      <formula>LEN(TRIM(A51))&gt;0</formula>
    </cfRule>
  </conditionalFormatting>
  <conditionalFormatting sqref="B28 L28 G28">
    <cfRule type="containsBlanks" dxfId="12" priority="34">
      <formula>LEN(TRIM(B28))=0</formula>
    </cfRule>
  </conditionalFormatting>
  <conditionalFormatting sqref="H1 V1">
    <cfRule type="notContainsBlanks" dxfId="11" priority="32">
      <formula>LEN(TRIM(H1))&gt;0</formula>
    </cfRule>
  </conditionalFormatting>
  <conditionalFormatting sqref="A53">
    <cfRule type="notContainsBlanks" dxfId="10" priority="18">
      <formula>LEN(TRIM(A53))&gt;0</formula>
    </cfRule>
  </conditionalFormatting>
  <conditionalFormatting sqref="T43">
    <cfRule type="expression" dxfId="9" priority="16">
      <formula>$T$43=""</formula>
    </cfRule>
  </conditionalFormatting>
  <conditionalFormatting sqref="P43">
    <cfRule type="expression" dxfId="8" priority="15">
      <formula>$P$43=""</formula>
    </cfRule>
  </conditionalFormatting>
  <conditionalFormatting sqref="B18">
    <cfRule type="containsBlanks" dxfId="7" priority="8">
      <formula>LEN(TRIM(B18))=0</formula>
    </cfRule>
  </conditionalFormatting>
  <conditionalFormatting sqref="G18">
    <cfRule type="containsBlanks" dxfId="6" priority="7">
      <formula>LEN(TRIM(G18))=0</formula>
    </cfRule>
  </conditionalFormatting>
  <conditionalFormatting sqref="L18">
    <cfRule type="containsBlanks" dxfId="5" priority="6">
      <formula>LEN(TRIM(L18))=0</formula>
    </cfRule>
  </conditionalFormatting>
  <conditionalFormatting sqref="R43">
    <cfRule type="expression" dxfId="4" priority="5">
      <formula>$R$43=""</formula>
    </cfRule>
  </conditionalFormatting>
  <conditionalFormatting sqref="J45:J46 J48:J49">
    <cfRule type="expression" dxfId="3" priority="4">
      <formula>J45=""</formula>
    </cfRule>
  </conditionalFormatting>
  <conditionalFormatting sqref="D18">
    <cfRule type="containsBlanks" dxfId="2" priority="3">
      <formula>LEN(TRIM(D18))=0</formula>
    </cfRule>
  </conditionalFormatting>
  <conditionalFormatting sqref="I18">
    <cfRule type="containsBlanks" dxfId="1" priority="2">
      <formula>LEN(TRIM(I18))=0</formula>
    </cfRule>
  </conditionalFormatting>
  <conditionalFormatting sqref="N18">
    <cfRule type="containsBlanks" dxfId="0" priority="1">
      <formula>LEN(TRIM(N18))=0</formula>
    </cfRule>
  </conditionalFormatting>
  <dataValidations count="12">
    <dataValidation imeMode="fullAlpha" showInputMessage="1" showErrorMessage="1" sqref="I19:J19 N19:O19 N29:O29 I29:J29 D29:E29 D19:E19" xr:uid="{99515E78-3591-4DD1-AE4B-B7D209ED92F3}"/>
    <dataValidation type="whole" imeMode="fullAlpha" operator="greaterThanOrEqual" showInputMessage="1" showErrorMessage="1" error="人件費は算用数字を使用して入力してください。また人件費はマイナスでは入力できません。" sqref="D20:E20 I20:J20 N20:O20 N30:O30 I30:J30 D30:E30" xr:uid="{F7CAAAC5-9450-4374-B8A7-B40CEB89190F}">
      <formula1>0</formula1>
    </dataValidation>
    <dataValidation type="whole" imeMode="fullAlpha" operator="greaterThanOrEqual" showInputMessage="1" showErrorMessage="1" error="減価償却費は算用数字を使用して入力してください。また減価償却費はマイナスでは入力できません。" sqref="D21:E21 I21:J21 N21:O21 N31:O31 I31:J31 D31:E31" xr:uid="{E517E8FC-B6DE-4BF2-81ED-792E0D70BAD4}">
      <formula1>0</formula1>
    </dataValidation>
    <dataValidation type="list" allowBlank="1" showInputMessage="1" showErrorMessage="1" sqref="L28 B28 G28" xr:uid="{8978040C-F9DD-493B-A075-95E50EAD53AE}">
      <formula1>"2019,2020,2021"</formula1>
    </dataValidation>
    <dataValidation type="list" allowBlank="1" showInputMessage="1" showErrorMessage="1" sqref="T43" xr:uid="{8C5DE8EF-0AE5-438D-B6DD-4FD7908ABAE5}">
      <formula1>IF($R$43=$AC$1,$AC$2:$AC$29,$AB$2:$AB$32)</formula1>
    </dataValidation>
    <dataValidation type="list" allowBlank="1" showInputMessage="1" showErrorMessage="1" sqref="J49:U49" xr:uid="{E133F830-785F-46C4-A4B2-A5747D089632}">
      <formula1>"通常枠,大規模賃金引上枠,回復・再生応援枠,最低賃金枠,グリーン成長枠,緊急対策枠"</formula1>
    </dataValidation>
    <dataValidation type="list" allowBlank="1" showInputMessage="1" showErrorMessage="1" sqref="L18 B18 G18" xr:uid="{37231883-35E1-41B0-B3C7-9A1EE0B824E4}">
      <formula1>"2022,2023"</formula1>
    </dataValidation>
    <dataValidation type="list" allowBlank="1" showInputMessage="1" showErrorMessage="1" sqref="R43" xr:uid="{E3479184-1962-4687-AB00-22806E485FAE}">
      <formula1>"1,2,3"</formula1>
    </dataValidation>
    <dataValidation type="list" allowBlank="1" showInputMessage="1" showErrorMessage="1" sqref="D18" xr:uid="{660B8A5B-1D6D-45A5-8AEB-A42F9013D42A}">
      <formula1>IF($B$18=2022,$Z$2:$Z$13,IF($B$18=2023,$AA$2:$AA$3,""))</formula1>
    </dataValidation>
    <dataValidation type="list" allowBlank="1" showInputMessage="1" showErrorMessage="1" sqref="I18" xr:uid="{CC055874-3122-49F2-AD71-282A4DB5B0CF}">
      <formula1>IF($G$18=2022,$Z$2:$Z$13,IF($G$18=2023,$AA$2:$AA$3,""))</formula1>
    </dataValidation>
    <dataValidation type="list" allowBlank="1" showInputMessage="1" showErrorMessage="1" sqref="N18" xr:uid="{A15A826E-5390-47DC-A08A-89F920AB3B10}">
      <formula1>IF($L$18=2022,$Z$2:$Z$13,IF($L$18=2023,$AA$2:$AA$3,""))</formula1>
    </dataValidation>
    <dataValidation type="list" allowBlank="1" showInputMessage="1" showErrorMessage="1" sqref="P43" xr:uid="{31CB051F-94CD-4625-B832-E7CDE32B0091}">
      <formula1>"2023"</formula1>
    </dataValidation>
  </dataValidations>
  <pageMargins left="0.75" right="0.75" top="1" bottom="1" header="0.5" footer="0.5"/>
  <pageSetup paperSize="9" scale="62" orientation="portrait" r:id="rId1"/>
  <rowBreaks count="1" manualBreakCount="1">
    <brk id="52" max="16383" man="1"/>
  </rowBreaks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2C63DF022E8E4FA5F87F1642E476E1" ma:contentTypeVersion="10" ma:contentTypeDescription="新しいドキュメントを作成します。" ma:contentTypeScope="" ma:versionID="9c91938d8a2b8c5953ec1c3e66275e1d">
  <xsd:schema xmlns:xsd="http://www.w3.org/2001/XMLSchema" xmlns:xs="http://www.w3.org/2001/XMLSchema" xmlns:p="http://schemas.microsoft.com/office/2006/metadata/properties" xmlns:ns2="af94c0f3-b338-4c29-9432-5f2247547197" xmlns:ns3="23bef9e0-b38b-4a63-b5c3-e87489d0447a" targetNamespace="http://schemas.microsoft.com/office/2006/metadata/properties" ma:root="true" ma:fieldsID="390517415c2fede486dc9609c542a97b" ns2:_="" ns3:_="">
    <xsd:import namespace="af94c0f3-b338-4c29-9432-5f2247547197"/>
    <xsd:import namespace="23bef9e0-b38b-4a63-b5c3-e87489d04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4c0f3-b338-4c29-9432-5f22475471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ef9e0-b38b-4a63-b5c3-e87489d04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608D9C-831B-48C7-A062-D8D5AB62C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4c0f3-b338-4c29-9432-5f2247547197"/>
    <ds:schemaRef ds:uri="23bef9e0-b38b-4a63-b5c3-e87489d04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F83FF7-6ECB-4557-A1CE-D545BCFC3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7BDB5-75DE-4AF9-AEF7-DEF505875B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原油価格・物価高騰等の影響によることの宣誓書</vt:lpstr>
      <vt:lpstr>付加価値額で判定する場合 </vt:lpstr>
      <vt:lpstr>原油価格・物価高騰等の影響によることの宣誓書!Print_Area</vt:lpstr>
      <vt:lpstr>'付加価値額で判定する場合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2021-03-24T10:16:02Z</dcterms:created>
  <dcterms:modified xsi:type="dcterms:W3CDTF">2023-02-17T00:54:53Z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0x0101002E2C63DF022E8E4FA5F87F1642E476E1</vt:lpwstr>
  </property>
</Properties>
</file>